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olors9.xml" ContentType="application/vnd.ms-office.chartcolorstyle+xml"/>
  <Override PartName="/xl/charts/style4.xml" ContentType="application/vnd.ms-office.chartstyle+xml"/>
  <Override PartName="/xl/charts/colors8.xml" ContentType="application/vnd.ms-office.chartcolorstyle+xml"/>
  <Override PartName="/xl/charts/style3.xml" ContentType="application/vnd.ms-office.chartstyle+xml"/>
  <Override PartName="/xl/charts/chart6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olors10.xml" ContentType="application/vnd.ms-office.chartcolorstyle+xml"/>
  <Override PartName="/xl/charts/chart7.xml" ContentType="application/vnd.openxmlformats-officedocument.drawingml.chart+xml"/>
  <Override PartName="/xl/charts/style10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11.xml" ContentType="application/vnd.ms-office.chartstyle+xml"/>
  <Override PartName="/xl/charts/colors3.xml" ContentType="application/vnd.ms-office.chartcolorstyle+xml"/>
  <Override PartName="/xl/charts/colors11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olors7.xml" ContentType="application/vnd.ms-office.chartcolorstyle+xml"/>
  <Override PartName="/xl/charts/colors4.xml" ContentType="application/vnd.ms-office.chartcolorstyle+xml"/>
  <Override PartName="/xl/charts/chart1.xml" ContentType="application/vnd.openxmlformats-officedocument.drawingml.chart+xml"/>
  <Override PartName="/xl/charts/style9.xml" ContentType="application/vnd.ms-office.chartstyle+xml"/>
  <Override PartName="/xl/charts/style1.xml" ContentType="application/vnd.ms-office.chart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5.xml" ContentType="application/vnd.ms-office.chartcolorstyle+xml"/>
  <Override PartName="/xl/charts/style6.xml" ContentType="application/vnd.ms-office.chartstyle+xml"/>
  <Override PartName="/xl/charts/colors6.xml" ContentType="application/vnd.ms-office.chartcolorstyle+xml"/>
  <Override PartName="/xl/charts/style7.xml" ContentType="application/vnd.ms-office.chartstyle+xml"/>
  <Override PartName="/xl/charts/style5.xml" ContentType="application/vnd.ms-office.chartstyle+xml"/>
  <Override PartName="/xl/charts/chart1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 Leeswijzer" sheetId="1" state="visible" r:id="rId3"/>
    <sheet name="01 Bevolking leeftijd" sheetId="2" state="visible" r:id="rId4"/>
    <sheet name="02 Burgerlijke staat" sheetId="3" state="visible" r:id="rId5"/>
    <sheet name="03 Huishoudens" sheetId="4" state="visible" r:id="rId6"/>
    <sheet name="04 Natuurlijk en migratie" sheetId="5" state="visible" r:id="rId7"/>
    <sheet name="05 Kernen" sheetId="6" state="visible" r:id="rId8"/>
    <sheet name="06 Verhuisstromen" sheetId="7" state="visible" r:id="rId9"/>
    <sheet name="07 Verhuizen per leeftijd" sheetId="8" state="visible" r:id="rId10"/>
    <sheet name="08 Prognose 2040" sheetId="9" state="visible" r:id="rId11"/>
    <sheet name="09 Bouwprogramma" sheetId="10" state="visible" r:id="rId12"/>
    <sheet name="10 Wonen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<sst xmlns="http://schemas.openxmlformats.org/spreadsheetml/2006/main" count="355" uniqueCount="278">
  <si>
    <t xml:space="preserve">Demografie gemeente Heusden - datamodel</t>
  </si>
  <si>
    <t xml:space="preserve">Peildatum data: 1 januari 2026 (bevolking) / 2025 (huishoudens, kernen, verhuizingen). Opgehaald augustus 2026.</t>
  </si>
  <si>
    <t xml:space="preserve">Tabblad</t>
  </si>
  <si>
    <t xml:space="preserve">Inhoud</t>
  </si>
  <si>
    <t xml:space="preserve">Bron</t>
  </si>
  <si>
    <t xml:space="preserve">01 Bevolking leeftijd</t>
  </si>
  <si>
    <t xml:space="preserve">Inwoners naar 6 leeftijdsgroepen, 1997-2026, absoluut en als aandeel</t>
  </si>
  <si>
    <t xml:space="preserve">CBS 70072ned</t>
  </si>
  <si>
    <t xml:space="preserve">02 Burgerlijke staat</t>
  </si>
  <si>
    <t xml:space="preserve">Ongehuwd / gehuwd / gescheiden / verweduwd, 1997-2026</t>
  </si>
  <si>
    <t xml:space="preserve">03 Huishoudens</t>
  </si>
  <si>
    <t xml:space="preserve">Particuliere huishoudens naar samenstelling, 1997-2025</t>
  </si>
  <si>
    <t xml:space="preserve">04 Natuurlijk en migratie</t>
  </si>
  <si>
    <t xml:space="preserve">Geboorte, sterfte, binnenlandse en buitenlandse migratie per jaar</t>
  </si>
  <si>
    <t xml:space="preserve">05 Kernen</t>
  </si>
  <si>
    <t xml:space="preserve">De 11 kernen: leeftijd, burgerlijke staat, huishoudens, woningen, WOZ</t>
  </si>
  <si>
    <t xml:space="preserve">CBS 86165NED (KWB 2025)</t>
  </si>
  <si>
    <t xml:space="preserve">06 Verhuisstromen</t>
  </si>
  <si>
    <t xml:space="preserve">Herkomst en bestemming van verhuizers, 2025, per gemeente</t>
  </si>
  <si>
    <t xml:space="preserve">CBS 81734NED</t>
  </si>
  <si>
    <t xml:space="preserve">07 Verhuizen per leeftijd</t>
  </si>
  <si>
    <t xml:space="preserve">Wie komt en wie gaat, naar leeftijdsgroep, 2025</t>
  </si>
  <si>
    <t xml:space="preserve">CBS 84547NED</t>
  </si>
  <si>
    <t xml:space="preserve">08 Prognose 2040</t>
  </si>
  <si>
    <t xml:space="preserve">Eigen cohort-componenten doorrekening 2026-2040, 3 scenario's</t>
  </si>
  <si>
    <t xml:space="preserve">Eigen berekening op CBS 03759ned</t>
  </si>
  <si>
    <t xml:space="preserve">09 Bouwprogramma</t>
  </si>
  <si>
    <t xml:space="preserve">Vertaling naar woningbouwopgave en doelgroepen</t>
  </si>
  <si>
    <t xml:space="preserve">Woonzorgvisie Heusden 2025 / Woondeal</t>
  </si>
  <si>
    <t xml:space="preserve">10 Wonen</t>
  </si>
  <si>
    <t xml:space="preserve">Woningvoorraad, nieuwbouw en WOZ-waarde 1997-2025</t>
  </si>
  <si>
    <t xml:space="preserve">Uitgangspunten van de eigen prognose (tabblad 08)</t>
  </si>
  <si>
    <t xml:space="preserve">Startbevolking</t>
  </si>
  <si>
    <t xml:space="preserve">46.689 inwoners op 1-1-2026, naar enkele leeftijdsjaren</t>
  </si>
  <si>
    <t xml:space="preserve">CBS 03759ned</t>
  </si>
  <si>
    <t xml:space="preserve">Sterfte</t>
  </si>
  <si>
    <t xml:space="preserve">Benadering Nederlandse periodesterftetafel; model geeft 424 sterfgevallen in 2026 tegen 420 waargenomen in 2024</t>
  </si>
  <si>
    <t xml:space="preserve">CBS</t>
  </si>
  <si>
    <t xml:space="preserve">Geboorte</t>
  </si>
  <si>
    <t xml:space="preserve">Gekoppeld aan omvang bevolking 15-45 jaar; model geeft 400 geboorten in 2026 tegen 400 waargenomen in 2024</t>
  </si>
  <si>
    <t xml:space="preserve">Migratie</t>
  </si>
  <si>
    <t xml:space="preserve">Netto +341 per jaar, verdeeld naar leeftijd volgens het waargenomen patroon 2025 (binnenlands) en 2024 (buitenlands)</t>
  </si>
  <si>
    <t xml:space="preserve">Scenario laag / hoog</t>
  </si>
  <si>
    <t xml:space="preserve">Migratiesaldo op 50% respectievelijk 150% van het trendniveau</t>
  </si>
  <si>
    <t xml:space="preserve">eigen aanname</t>
  </si>
  <si>
    <t xml:space="preserve">Huishoudensgrootte</t>
  </si>
  <si>
    <t xml:space="preserve">Daalt van 2,30 (2025) naar 2,15 (2040); lineair</t>
  </si>
  <si>
    <t xml:space="preserve">trend Brabantse prognose</t>
  </si>
  <si>
    <t xml:space="preserve">Aandeel alleenstaand</t>
  </si>
  <si>
    <t xml:space="preserve">31,0% (2025) naar 33,5% (2040)</t>
  </si>
  <si>
    <t xml:space="preserve">Woonzorgvisie Heusden 2025</t>
  </si>
  <si>
    <t xml:space="preserve">Let op: CBS rondt cijfers op wijkniveau af op vijftallen. Voor de kleinste kernen (Doeveren, Heesbeen, Hedikhuizen) zijn de cijfers daardoor indicatief.</t>
  </si>
  <si>
    <t xml:space="preserve">De Woonzorgvisie Heusden noemt op twee plaatsen verschillende cijfers voor 2040 (ruim 40% resp. 26% 65-plussers). De eigen doorrekening komt uit op 26,6% en bevestigt daarmee het tweede cijfer.</t>
  </si>
  <si>
    <t xml:space="preserve">Bevolking naar leeftijdsgroep, 1 januari</t>
  </si>
  <si>
    <t xml:space="preserve">Gemeente Heusden 1997-2026. Bron: CBS StatLine 70072ned.</t>
  </si>
  <si>
    <t xml:space="preserve">Jaar</t>
  </si>
  <si>
    <t xml:space="preserve">Totaal</t>
  </si>
  <si>
    <t xml:space="preserve">0-15</t>
  </si>
  <si>
    <t xml:space="preserve">15-25</t>
  </si>
  <si>
    <t xml:space="preserve">25-45</t>
  </si>
  <si>
    <t xml:space="preserve">45-65</t>
  </si>
  <si>
    <t xml:space="preserve">65-80</t>
  </si>
  <si>
    <t xml:space="preserve">80+</t>
  </si>
  <si>
    <t xml:space="preserve">Bron: CBS StatLine, tabel 70072ned Regionale kerncijfers Nederland. 1997 is het jaar van de herindeling Drunen-Heusden-Vlijmen.</t>
  </si>
  <si>
    <t xml:space="preserve">Burgerlijke staat van de bevolking, 1 januari</t>
  </si>
  <si>
    <t xml:space="preserve">Ongehuwd</t>
  </si>
  <si>
    <t xml:space="preserve">Gehuwd</t>
  </si>
  <si>
    <t xml:space="preserve">Gescheiden</t>
  </si>
  <si>
    <t xml:space="preserve">Verweduwd</t>
  </si>
  <si>
    <t xml:space="preserve">Ongehuwd %</t>
  </si>
  <si>
    <t xml:space="preserve">Gehuwd %</t>
  </si>
  <si>
    <t xml:space="preserve">Gescheiden %</t>
  </si>
  <si>
    <t xml:space="preserve">Verweduwd %</t>
  </si>
  <si>
    <t xml:space="preserve">Bron: CBS StatLine 70072ned. Let op: 'gehuwd' omvat ook het geregistreerd partnerschap. Samenwonen zonder huwelijk telt hier als ongehuwd; de daling van het aandeel gehuwden overschat daarmee de afname van het aantal paren.</t>
  </si>
  <si>
    <t xml:space="preserve">Particuliere huishoudens naar samenstelling, 1 januari</t>
  </si>
  <si>
    <t xml:space="preserve">Gemeente Heusden 1997-2025. Bron: CBS StatLine 70072ned.</t>
  </si>
  <si>
    <t xml:space="preserve">Eenpersoons</t>
  </si>
  <si>
    <t xml:space="preserve">Meerpersoons zonder kinderen</t>
  </si>
  <si>
    <t xml:space="preserve">Meerpersoons met kinderen</t>
  </si>
  <si>
    <t xml:space="preserve">Gem. grootte</t>
  </si>
  <si>
    <t xml:space="preserve">Eenpersoons %</t>
  </si>
  <si>
    <t xml:space="preserve">Zonder kind %</t>
  </si>
  <si>
    <t xml:space="preserve">Met kind %</t>
  </si>
  <si>
    <t xml:space="preserve">Bron: CBS StatLine 70072ned. Gemiddelde grootte = bevolking op 1 januari gedeeld door aantal particuliere huishoudens (institutionele bewoners zijn hierin meegerekend en de grootte is daardoor een fractie hoger dan het CBS-cijfer).</t>
  </si>
  <si>
    <t xml:space="preserve">Geboorte, sterfte en migratie per kalenderjaar</t>
  </si>
  <si>
    <t xml:space="preserve">Gemeente Heusden 1997-2025. Bron: CBS StatLine 70072ned en 81734NED.</t>
  </si>
  <si>
    <t xml:space="preserve">Geboorten</t>
  </si>
  <si>
    <t xml:space="preserve">Geboorte-overschot</t>
  </si>
  <si>
    <t xml:space="preserve">Vestiging uit NL</t>
  </si>
  <si>
    <t xml:space="preserve">Vertrek naar NL</t>
  </si>
  <si>
    <t xml:space="preserve">Binnenlands saldo</t>
  </si>
  <si>
    <t xml:space="preserve">Immigratie</t>
  </si>
  <si>
    <t xml:space="preserve">Emigratie</t>
  </si>
  <si>
    <t xml:space="preserve">Buitenlands saldo</t>
  </si>
  <si>
    <t xml:space="preserve">Totale groei</t>
  </si>
  <si>
    <t xml:space="preserve">Bron: CBS StatLine 70072ned; cijfers 2025 voor binnenlandse verhuizingen uit tabel 81734NED. Totale groei wijkt licht af van het CBS-cijfer door administratieve correcties.</t>
  </si>
  <si>
    <t xml:space="preserve">De elf kernen van Heusden</t>
  </si>
  <si>
    <t xml:space="preserve">Kerncijfers per wijk/kern, 1 januari 2025. Bron: CBS Kerncijfers wijken en buurten 2025 (86165NED).</t>
  </si>
  <si>
    <t xml:space="preserve">Kern</t>
  </si>
  <si>
    <t xml:space="preserve">Inwoners</t>
  </si>
  <si>
    <t xml:space="preserve">65+</t>
  </si>
  <si>
    <t xml:space="preserve">Geschei-den</t>
  </si>
  <si>
    <t xml:space="preserve">Verwe-duwd</t>
  </si>
  <si>
    <t xml:space="preserve">Huis-houdens</t>
  </si>
  <si>
    <t xml:space="preserve">1-per-soons</t>
  </si>
  <si>
    <t xml:space="preserve">Zonder kind</t>
  </si>
  <si>
    <t xml:space="preserve">Met kind</t>
  </si>
  <si>
    <t xml:space="preserve">Woning-voorraad</t>
  </si>
  <si>
    <t xml:space="preserve">WOZ x1000</t>
  </si>
  <si>
    <t xml:space="preserve">% eenge-zins</t>
  </si>
  <si>
    <t xml:space="preserve">% koop</t>
  </si>
  <si>
    <t xml:space="preserve">Drunen</t>
  </si>
  <si>
    <t xml:space="preserve">Vlijmen</t>
  </si>
  <si>
    <t xml:space="preserve">Oudheusden</t>
  </si>
  <si>
    <t xml:space="preserve">Haarsteeg</t>
  </si>
  <si>
    <t xml:space="preserve">Nieuwkuijk</t>
  </si>
  <si>
    <t xml:space="preserve">Elshout</t>
  </si>
  <si>
    <t xml:space="preserve">Heusden (vesting)</t>
  </si>
  <si>
    <t xml:space="preserve">Herpt</t>
  </si>
  <si>
    <t xml:space="preserve">Hedikhuizen</t>
  </si>
  <si>
    <t xml:space="preserve">Heesbeen</t>
  </si>
  <si>
    <t xml:space="preserve">Doeveren</t>
  </si>
  <si>
    <t xml:space="preserve">Gemeente Heusden</t>
  </si>
  <si>
    <t xml:space="preserve">Afgeleide kengetallen per kern</t>
  </si>
  <si>
    <t xml:space="preserve">% 0-15</t>
  </si>
  <si>
    <t xml:space="preserve">% 15-25</t>
  </si>
  <si>
    <t xml:space="preserve">% 25-45</t>
  </si>
  <si>
    <t xml:space="preserve">% 45-65</t>
  </si>
  <si>
    <t xml:space="preserve">% 65+</t>
  </si>
  <si>
    <t xml:space="preserve">% alleen-staand</t>
  </si>
  <si>
    <t xml:space="preserve">% hh met kind</t>
  </si>
  <si>
    <t xml:space="preserve">gem. hh grootte</t>
  </si>
  <si>
    <t xml:space="preserve">% gehuwd (15+)</t>
  </si>
  <si>
    <t xml:space="preserve">WOZ index (NL=100)</t>
  </si>
  <si>
    <t xml:space="preserve">Bron: CBS Kerncijfers wijken en buurten 2025, tabel 86165NED. CBS rondt af op vijftallen; percentages voor de kleinste kernen zijn indicatief. WOZ-index: gemiddelde WOZ van de kern ten opzichte van de gemeente Heusden (442.000 euro = 100).</t>
  </si>
  <si>
    <t xml:space="preserve">Verhuisstromen tussen Heusden en andere gemeenten, 2025</t>
  </si>
  <si>
    <t xml:space="preserve">Aantal personen. Bron: CBS StatLine 81734NED.</t>
  </si>
  <si>
    <t xml:space="preserve">Gemeente</t>
  </si>
  <si>
    <t xml:space="preserve">Naar Heusden</t>
  </si>
  <si>
    <t xml:space="preserve">Uit Heusden</t>
  </si>
  <si>
    <t xml:space="preserve">Saldo</t>
  </si>
  <si>
    <t xml:space="preserve">Aandeel instroom</t>
  </si>
  <si>
    <t xml:space="preserve">'s-Hertogenbosch</t>
  </si>
  <si>
    <t xml:space="preserve">Waalwijk</t>
  </si>
  <si>
    <t xml:space="preserve">Tilburg</t>
  </si>
  <si>
    <t xml:space="preserve">Altena</t>
  </si>
  <si>
    <t xml:space="preserve">Vught</t>
  </si>
  <si>
    <t xml:space="preserve">Loon op Zand</t>
  </si>
  <si>
    <t xml:space="preserve">Eindhoven</t>
  </si>
  <si>
    <t xml:space="preserve">Maasdriel</t>
  </si>
  <si>
    <t xml:space="preserve">Oisterwijk</t>
  </si>
  <si>
    <t xml:space="preserve">Oss</t>
  </si>
  <si>
    <t xml:space="preserve">Gilze en Rijen</t>
  </si>
  <si>
    <t xml:space="preserve">Breda</t>
  </si>
  <si>
    <t xml:space="preserve">Amsterdam</t>
  </si>
  <si>
    <t xml:space="preserve">Rotterdam</t>
  </si>
  <si>
    <t xml:space="preserve">Utrecht</t>
  </si>
  <si>
    <t xml:space="preserve">Boxtel</t>
  </si>
  <si>
    <t xml:space="preserve">Meierijstad</t>
  </si>
  <si>
    <t xml:space="preserve">Totaal alle gemeenten</t>
  </si>
  <si>
    <t xml:space="preserve">Waarvan bovenstaande gemeenten</t>
  </si>
  <si>
    <t xml:space="preserve">Bron: CBS StatLine 81734NED, verhuisde personen tussen gemeenten, 2025. Alleen gemeenten met meer dan 15 verhuizingen in een richting zijn opgenomen.</t>
  </si>
  <si>
    <t xml:space="preserve">Binnen de gemeente Heusden verhuisden in 2025 daarnaast 1.779 personen (CBS 84547NED).</t>
  </si>
  <si>
    <t xml:space="preserve">Wie komt en wie gaat: verhuizingen naar leeftijd, 2025</t>
  </si>
  <si>
    <t xml:space="preserve">Gemeente Heusden. Bron: CBS StatLine 84547NED.</t>
  </si>
  <si>
    <t xml:space="preserve">Leeftijd</t>
  </si>
  <si>
    <t xml:space="preserve">Binnen Heusden verhuisd</t>
  </si>
  <si>
    <t xml:space="preserve">Gevestigd van buiten</t>
  </si>
  <si>
    <t xml:space="preserve">Vertrokken naar buiten</t>
  </si>
  <si>
    <t xml:space="preserve">Verhuisintensiteit binnen</t>
  </si>
  <si>
    <t xml:space="preserve">0-5</t>
  </si>
  <si>
    <t xml:space="preserve">5-10</t>
  </si>
  <si>
    <t xml:space="preserve">10-15</t>
  </si>
  <si>
    <t xml:space="preserve">15-20</t>
  </si>
  <si>
    <t xml:space="preserve">20-25</t>
  </si>
  <si>
    <t xml:space="preserve">25-30</t>
  </si>
  <si>
    <t xml:space="preserve">30-35</t>
  </si>
  <si>
    <t xml:space="preserve">35-40</t>
  </si>
  <si>
    <t xml:space="preserve">40-45</t>
  </si>
  <si>
    <t xml:space="preserve">45-50</t>
  </si>
  <si>
    <t xml:space="preserve">50-55</t>
  </si>
  <si>
    <t xml:space="preserve">55-60</t>
  </si>
  <si>
    <t xml:space="preserve">60-65</t>
  </si>
  <si>
    <t xml:space="preserve">65-70</t>
  </si>
  <si>
    <t xml:space="preserve">70-75</t>
  </si>
  <si>
    <t xml:space="preserve">75-80</t>
  </si>
  <si>
    <t xml:space="preserve">80-85</t>
  </si>
  <si>
    <t xml:space="preserve">85-90</t>
  </si>
  <si>
    <t xml:space="preserve">90-95</t>
  </si>
  <si>
    <t xml:space="preserve">95+</t>
  </si>
  <si>
    <t xml:space="preserve">Bron: CBS StatLine 84547NED. 'Saldo' is het binnenlands migratiesaldo per leeftijdsgroep; de som (+246) komt overeen met het totale binnenlandse saldo van Heusden in 2025.</t>
  </si>
  <si>
    <t xml:space="preserve">Doorrekening bevolking en huishoudens 2026-2040</t>
  </si>
  <si>
    <t xml:space="preserve">Eigen cohort-componenten model op CBS-uitgangsdata. Zie tabblad 00 voor de uitgangspunten.</t>
  </si>
  <si>
    <t xml:space="preserve">Leeftijdsgroep</t>
  </si>
  <si>
    <t xml:space="preserve">2026</t>
  </si>
  <si>
    <t xml:space="preserve">2040 trend</t>
  </si>
  <si>
    <t xml:space="preserve">Verschil</t>
  </si>
  <si>
    <t xml:space="preserve">Verschil %</t>
  </si>
  <si>
    <t xml:space="preserve">65-75</t>
  </si>
  <si>
    <t xml:space="preserve">75-85</t>
  </si>
  <si>
    <t xml:space="preserve">85+</t>
  </si>
  <si>
    <t xml:space="preserve">Aandeel 65+</t>
  </si>
  <si>
    <t xml:space="preserve">Aandeel 75+</t>
  </si>
  <si>
    <t xml:space="preserve">Scenario's totale bevolking 2040</t>
  </si>
  <si>
    <t xml:space="preserve">Scenario</t>
  </si>
  <si>
    <t xml:space="preserve">Migratiesaldo p.j.</t>
  </si>
  <si>
    <t xml:space="preserve">Bevolking 2040</t>
  </si>
  <si>
    <t xml:space="preserve">65-plussers</t>
  </si>
  <si>
    <t xml:space="preserve">Laag</t>
  </si>
  <si>
    <t xml:space="preserve">Trend</t>
  </si>
  <si>
    <t xml:space="preserve">Hoog</t>
  </si>
  <si>
    <t xml:space="preserve">Huishoudens</t>
  </si>
  <si>
    <t xml:space="preserve">Groei t.o.v. 2025</t>
  </si>
  <si>
    <t xml:space="preserve">Alleenstaand</t>
  </si>
  <si>
    <t xml:space="preserve">Eigen doorrekening. Blauwe cellen zijn ingevoerde uitgangswaarden (CBS), zwarte cellen zijn modeluitkomsten of formules.</t>
  </si>
  <si>
    <t xml:space="preserve">De uitkomst voor 2040 (26,6% 65-plussers, 14,1% 75-plussers) komt overeen met de Woonzorgvisie Heusden 2025 en met de Brabantse bevolkingsprognose voor het landelijk gebied.</t>
  </si>
  <si>
    <t xml:space="preserve">Van demografie naar bouwprogramma</t>
  </si>
  <si>
    <t xml:space="preserve">Kaders uit de Woonzorgvisie Heusden 2025 en de Woondeal Noordoost-Brabant, naast de demografische behoefte.</t>
  </si>
  <si>
    <t xml:space="preserve">Kader</t>
  </si>
  <si>
    <t xml:space="preserve">Aantal</t>
  </si>
  <si>
    <t xml:space="preserve">Eenheid</t>
  </si>
  <si>
    <t xml:space="preserve">Toelichting</t>
  </si>
  <si>
    <t xml:space="preserve">Woondeal-opgave 2022 t/m 2030</t>
  </si>
  <si>
    <t xml:space="preserve">woningen</t>
  </si>
  <si>
    <t xml:space="preserve">Gemiddeld 270 per jaar</t>
  </si>
  <si>
    <t xml:space="preserve">Waarvan gerealiseerd 2022-2024</t>
  </si>
  <si>
    <t xml:space="preserve">Achterstand op het gemiddelde tempo</t>
  </si>
  <si>
    <t xml:space="preserve">Waarvan sociale huur</t>
  </si>
  <si>
    <t xml:space="preserve">30% van de opgave</t>
  </si>
  <si>
    <t xml:space="preserve">Groei woningvoorraad t/m 2033</t>
  </si>
  <si>
    <t xml:space="preserve">Op basis van de geactualiseerde prognose</t>
  </si>
  <si>
    <t xml:space="preserve">Demografische huishoudensgroei 2025-2040</t>
  </si>
  <si>
    <t xml:space="preserve">huishoudens</t>
  </si>
  <si>
    <t xml:space="preserve">Eigen doorrekening, trendscenario</t>
  </si>
  <si>
    <t xml:space="preserve">Nultreden in de nieuwbouw</t>
  </si>
  <si>
    <t xml:space="preserve">% van nieuwbouw</t>
  </si>
  <si>
    <t xml:space="preserve">Minimaal, conform woonzorgvisie</t>
  </si>
  <si>
    <t xml:space="preserve">Geclusterde ouderenwoningen tot 2040</t>
  </si>
  <si>
    <t xml:space="preserve">Valt binnen de 30% nultreden</t>
  </si>
  <si>
    <t xml:space="preserve">Potentiele starters in de gemeente</t>
  </si>
  <si>
    <t xml:space="preserve">personen</t>
  </si>
  <si>
    <t xml:space="preserve">85% van de thuiswonende jongeren heeft een verhuiswens</t>
  </si>
  <si>
    <t xml:space="preserve">Feitelijke nieuwbouw 2015-2024</t>
  </si>
  <si>
    <t xml:space="preserve">woningen per jaar</t>
  </si>
  <si>
    <t xml:space="preserve">Gemiddelde productie; resterende opgave vraagt circa 320 per jaar</t>
  </si>
  <si>
    <t xml:space="preserve">Vastgesteld woningbouwprogramma</t>
  </si>
  <si>
    <t xml:space="preserve">Segment</t>
  </si>
  <si>
    <t xml:space="preserve">Aandeel</t>
  </si>
  <si>
    <t xml:space="preserve">Bij 2.435 woningen</t>
  </si>
  <si>
    <t xml:space="preserve">Prijsgrens 2025</t>
  </si>
  <si>
    <t xml:space="preserve">Sociale huur</t>
  </si>
  <si>
    <t xml:space="preserve">tot 900,07 euro huur</t>
  </si>
  <si>
    <t xml:space="preserve">Goedkope koop</t>
  </si>
  <si>
    <t xml:space="preserve">tot 280.000 euro v.o.n.</t>
  </si>
  <si>
    <t xml:space="preserve">Middenhuur en betaalbare koop</t>
  </si>
  <si>
    <t xml:space="preserve">tot 1.184,82 euro huur / 405.000 euro koop</t>
  </si>
  <si>
    <t xml:space="preserve">Vrij programma</t>
  </si>
  <si>
    <t xml:space="preserve">geen grens</t>
  </si>
  <si>
    <t xml:space="preserve">Passendheid per doelgroep (++ = zeer passend)</t>
  </si>
  <si>
    <t xml:space="preserve">Starters</t>
  </si>
  <si>
    <t xml:space="preserve">Jongeren</t>
  </si>
  <si>
    <t xml:space="preserve">Gezinnen</t>
  </si>
  <si>
    <t xml:space="preserve">Kleine huishoudens</t>
  </si>
  <si>
    <t xml:space="preserve">Ouderen</t>
  </si>
  <si>
    <t xml:space="preserve">++</t>
  </si>
  <si>
    <t xml:space="preserve">+</t>
  </si>
  <si>
    <t xml:space="preserve">Middenhuur</t>
  </si>
  <si>
    <t xml:space="preserve">Betaalbare koop</t>
  </si>
  <si>
    <t xml:space="preserve">Vrij invulbaar</t>
  </si>
  <si>
    <t xml:space="preserve">+++</t>
  </si>
  <si>
    <t xml:space="preserve">Bron: Woonzorgvisie Heusden 2025 ('tHuis in Heusden, samen wonen, samen zorgen), tabel 3 en 4; Regionale Woondeal Noordoost-Brabant.</t>
  </si>
  <si>
    <t xml:space="preserve">Woningvoorraad, nieuwbouw en WOZ-waarde</t>
  </si>
  <si>
    <t xml:space="preserve">Voorraad 1 jan</t>
  </si>
  <si>
    <t xml:space="preserve">Nieuwbouw</t>
  </si>
  <si>
    <t xml:space="preserve">Gem. WOZ (x 1.000 euro)</t>
  </si>
  <si>
    <t xml:space="preserve">Inwoners per woning</t>
  </si>
  <si>
    <t xml:space="preserve">Huishoudens per woning</t>
  </si>
  <si>
    <t xml:space="preserve">Bron: CBS StatLine 70072ned. De WOZ-waarde van 2025 (442.000 euro) heeft peildatum 1 januari 2024.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</si>
</sst>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#,##0"/>
    <numFmt numFmtId="167" formatCode="0.0%"/>
    <numFmt numFmtId="168" formatCode="0.00"/>
    <numFmt numFmtId="169" formatCode="#,##0;[RED]\-#,##0"/>
    <numFmt numFmtId="170" formatCode="\+0.0%;[RED]\-0.0%"/>
    <numFmt numFmtId="171" formatCode="\+0.0%"/>
    <numFmt numFmtId="172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4A7EBB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4F81BD"/>
      <rgbColor rgb="FFBFBFBF"/>
      <rgbColor rgb="FF878787"/>
      <rgbColor rgb="FF8064A2"/>
      <rgbColor rgb="FFBE4B48"/>
      <rgbColor rgb="FFFFF2CC"/>
      <rgbColor rgb="FFCCFFFF"/>
      <rgbColor rgb="FF660066"/>
      <rgbColor rgb="FFFF8080"/>
      <rgbColor rgb="FF4A7EBB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4BACC6"/>
      <rgbColor rgb="FF98B855"/>
      <rgbColor rgb="FFFFCC00"/>
      <rgbColor rgb="FFF59240"/>
      <rgbColor rgb="FFFF6600"/>
      <rgbColor rgb="FF7D5FA0"/>
      <rgbColor rgb="FF9BBB59"/>
      <rgbColor rgb="FF1F3864"/>
      <rgbColor rgb="FF46AAC4"/>
      <rgbColor rgb="FF003300"/>
      <rgbColor rgb="FF333300"/>
      <rgbColor rgb="FF993300"/>
      <rgbColor rgb="FFC0504D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_rels/chart4.xml.rels><?xml version="1.0" encoding="UTF-8"?>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
</Relationships>
</file>

<file path=xl/charts/_rels/chart5.xml.rels><?xml version="1.0" encoding="UTF-8"?>
<Relationships xmlns="http://schemas.openxmlformats.org/package/2006/relationships"><Relationship Id="rId1" Type="http://schemas.microsoft.com/office/2011/relationships/chartStyle" Target="style5.xml"/><Relationship Id="rId2" Type="http://schemas.microsoft.com/office/2011/relationships/chartColorStyle" Target="colors5.xml"/>
</Relationships>
</file>

<file path=xl/charts/_rels/chart6.xml.rels><?xml version="1.0" encoding="UTF-8"?>
<Relationships xmlns="http://schemas.openxmlformats.org/package/2006/relationships"><Relationship Id="rId1" Type="http://schemas.microsoft.com/office/2011/relationships/chartStyle" Target="style6.xml"/><Relationship Id="rId2" Type="http://schemas.microsoft.com/office/2011/relationships/chartColorStyle" Target="colors6.xml"/>
</Relationships>
</file>

<file path=xl/charts/_rels/chart7.xml.rels><?xml version="1.0" encoding="UTF-8"?>
<Relationships xmlns="http://schemas.openxmlformats.org/package/2006/relationships"><Relationship Id="rId1" Type="http://schemas.microsoft.com/office/2011/relationships/chartStyle" Target="style7.xml"/><Relationship Id="rId2" Type="http://schemas.microsoft.com/office/2011/relationships/chartColorStyle" Target="colors7.xml"/>
</Relationships>
</file>

<file path=xl/charts/_rels/chart8.xml.rels><?xml version="1.0" encoding="UTF-8"?>
<Relationships xmlns="http://schemas.openxmlformats.org/package/2006/relationships"><Relationship Id="rId1" Type="http://schemas.microsoft.com/office/2011/relationships/chartStyle" Target="style8.xml"/><Relationship Id="rId2" Type="http://schemas.microsoft.com/office/2011/relationships/chartColorStyle" Target="colors8.xml"/>
</Relationships>
</file>

<file path=xl/charts/_rels/chart9.xml.rels><?xml version="1.0" encoding="UTF-8"?>
<Relationships xmlns="http://schemas.openxmlformats.org/package/2006/relationships"><Relationship Id="rId1" Type="http://schemas.microsoft.com/office/2011/relationships/chartStyle" Target="style9.xml"/><Relationship Id="rId2" Type="http://schemas.microsoft.com/office/2011/relationships/chartColorStyle" Target="colors9.xml"/>
</Relationships>
</file>

<file path=xl/charts/_rels/chart10.xml.rels><?xml version="1.0" encoding="UTF-8"?>
<Relationships xmlns="http://schemas.openxmlformats.org/package/2006/relationships"><Relationship Id="rId1" Type="http://schemas.microsoft.com/office/2011/relationships/chartStyle" Target="style10.xml"/><Relationship Id="rId2" Type="http://schemas.microsoft.com/office/2011/relationships/chartColorStyle" Target="colors10.xml"/>
</Relationships>
</file>

<file path=xl/charts/_rels/chart11.xml.rels><?xml version="1.0" encoding="UTF-8"?>
<Relationships xmlns="http://schemas.openxmlformats.org/package/2006/relationships"><Relationship Id="rId1" Type="http://schemas.microsoft.com/office/2011/relationships/chartStyle" Target="style11.xml"/><Relationship Id="rId2" Type="http://schemas.microsoft.com/office/2011/relationships/chartColorStyle" Target="colors1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Bevolking naar leeftijdsgroep, Heusden 1997-2026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'01 Bevolking leeftijd'!C4</c:f>
              <c:strCache>
                <c:ptCount val="1"/>
                <c:pt idx="0">
                  <c:v>0-15</c:v>
                </c:pt>
              </c:strCache>
            </c:strRef>
          </c:tx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leeftijd'!$C$5:$C$34</c:f>
              <c:numCache>
                <c:formatCode>#,##0</c:formatCode>
                <c:ptCount val="30"/>
                <c:pt idx="0">
                  <c:v>8575</c:v>
                </c:pt>
                <c:pt idx="1">
                  <c:v>8638</c:v>
                </c:pt>
                <c:pt idx="2">
                  <c:v>8806</c:v>
                </c:pt>
                <c:pt idx="3">
                  <c:v>8837</c:v>
                </c:pt>
                <c:pt idx="4">
                  <c:v>8832</c:v>
                </c:pt>
                <c:pt idx="5">
                  <c:v>8818</c:v>
                </c:pt>
                <c:pt idx="6">
                  <c:v>8720</c:v>
                </c:pt>
                <c:pt idx="7">
                  <c:v>8640</c:v>
                </c:pt>
                <c:pt idx="8">
                  <c:v>8502</c:v>
                </c:pt>
                <c:pt idx="9">
                  <c:v>8360</c:v>
                </c:pt>
                <c:pt idx="10">
                  <c:v>8147</c:v>
                </c:pt>
                <c:pt idx="11">
                  <c:v>8027</c:v>
                </c:pt>
                <c:pt idx="12">
                  <c:v>7892</c:v>
                </c:pt>
                <c:pt idx="13">
                  <c:v>7775</c:v>
                </c:pt>
                <c:pt idx="14">
                  <c:v>7664</c:v>
                </c:pt>
                <c:pt idx="15">
                  <c:v>7512</c:v>
                </c:pt>
                <c:pt idx="16">
                  <c:v>7404</c:v>
                </c:pt>
                <c:pt idx="17">
                  <c:v>7222</c:v>
                </c:pt>
                <c:pt idx="18">
                  <c:v>7124</c:v>
                </c:pt>
                <c:pt idx="19">
                  <c:v>7076</c:v>
                </c:pt>
                <c:pt idx="20">
                  <c:v>7059</c:v>
                </c:pt>
                <c:pt idx="21">
                  <c:v>6955</c:v>
                </c:pt>
                <c:pt idx="22">
                  <c:v>6882</c:v>
                </c:pt>
                <c:pt idx="23">
                  <c:v>6926</c:v>
                </c:pt>
                <c:pt idx="24">
                  <c:v>6817</c:v>
                </c:pt>
                <c:pt idx="25">
                  <c:v>6919</c:v>
                </c:pt>
                <c:pt idx="26">
                  <c:v>6920</c:v>
                </c:pt>
                <c:pt idx="27">
                  <c:v>6930</c:v>
                </c:pt>
                <c:pt idx="28">
                  <c:v>6910</c:v>
                </c:pt>
                <c:pt idx="29">
                  <c:v>6952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'01 Bevolking leeftijd'!D4</c:f>
              <c:strCache>
                <c:ptCount val="1"/>
                <c:pt idx="0">
                  <c:v>15-25</c:v>
                </c:pt>
              </c:strCache>
            </c:strRef>
          </c:tx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leeftijd'!$D$5:$D$34</c:f>
              <c:numCache>
                <c:formatCode>#,##0</c:formatCode>
                <c:ptCount val="30"/>
                <c:pt idx="0">
                  <c:v>5468</c:v>
                </c:pt>
                <c:pt idx="1">
                  <c:v>5237</c:v>
                </c:pt>
                <c:pt idx="2">
                  <c:v>5043</c:v>
                </c:pt>
                <c:pt idx="3">
                  <c:v>5011</c:v>
                </c:pt>
                <c:pt idx="4">
                  <c:v>4974</c:v>
                </c:pt>
                <c:pt idx="5">
                  <c:v>4975</c:v>
                </c:pt>
                <c:pt idx="6">
                  <c:v>5011</c:v>
                </c:pt>
                <c:pt idx="7">
                  <c:v>5011</c:v>
                </c:pt>
                <c:pt idx="8">
                  <c:v>4983</c:v>
                </c:pt>
                <c:pt idx="9">
                  <c:v>5059</c:v>
                </c:pt>
                <c:pt idx="10">
                  <c:v>5037</c:v>
                </c:pt>
                <c:pt idx="11">
                  <c:v>5075</c:v>
                </c:pt>
                <c:pt idx="12">
                  <c:v>5132</c:v>
                </c:pt>
                <c:pt idx="13">
                  <c:v>5133</c:v>
                </c:pt>
                <c:pt idx="14">
                  <c:v>5148</c:v>
                </c:pt>
                <c:pt idx="15">
                  <c:v>5189</c:v>
                </c:pt>
                <c:pt idx="16">
                  <c:v>5160</c:v>
                </c:pt>
                <c:pt idx="17">
                  <c:v>5088</c:v>
                </c:pt>
                <c:pt idx="18">
                  <c:v>5047</c:v>
                </c:pt>
                <c:pt idx="19">
                  <c:v>5009</c:v>
                </c:pt>
                <c:pt idx="20">
                  <c:v>5064</c:v>
                </c:pt>
                <c:pt idx="21">
                  <c:v>5053</c:v>
                </c:pt>
                <c:pt idx="22">
                  <c:v>5136</c:v>
                </c:pt>
                <c:pt idx="23">
                  <c:v>5089</c:v>
                </c:pt>
                <c:pt idx="24">
                  <c:v>5101</c:v>
                </c:pt>
                <c:pt idx="25">
                  <c:v>5055</c:v>
                </c:pt>
                <c:pt idx="26">
                  <c:v>5029</c:v>
                </c:pt>
                <c:pt idx="27">
                  <c:v>4935</c:v>
                </c:pt>
                <c:pt idx="28">
                  <c:v>4954</c:v>
                </c:pt>
                <c:pt idx="29">
                  <c:v>4948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'01 Bevolking leeftijd'!E4</c:f>
              <c:strCache>
                <c:ptCount val="1"/>
                <c:pt idx="0">
                  <c:v>25-45</c:v>
                </c:pt>
              </c:strCache>
            </c:strRef>
          </c:tx>
          <c:spPr>
            <a:solidFill>
              <a:srgbClr val="98B855"/>
            </a:solidFill>
            <a:ln w="12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leeftijd'!$E$5:$E$34</c:f>
              <c:numCache>
                <c:formatCode>#,##0</c:formatCode>
                <c:ptCount val="30"/>
                <c:pt idx="0">
                  <c:v>13516</c:v>
                </c:pt>
                <c:pt idx="1">
                  <c:v>13507</c:v>
                </c:pt>
                <c:pt idx="2">
                  <c:v>13592</c:v>
                </c:pt>
                <c:pt idx="3">
                  <c:v>13609</c:v>
                </c:pt>
                <c:pt idx="4">
                  <c:v>13442</c:v>
                </c:pt>
                <c:pt idx="5">
                  <c:v>13318</c:v>
                </c:pt>
                <c:pt idx="6">
                  <c:v>13008</c:v>
                </c:pt>
                <c:pt idx="7">
                  <c:v>12712</c:v>
                </c:pt>
                <c:pt idx="8">
                  <c:v>12395</c:v>
                </c:pt>
                <c:pt idx="9">
                  <c:v>12137</c:v>
                </c:pt>
                <c:pt idx="10">
                  <c:v>11806</c:v>
                </c:pt>
                <c:pt idx="11">
                  <c:v>11467</c:v>
                </c:pt>
                <c:pt idx="12">
                  <c:v>11219</c:v>
                </c:pt>
                <c:pt idx="13">
                  <c:v>10893</c:v>
                </c:pt>
                <c:pt idx="14">
                  <c:v>10632</c:v>
                </c:pt>
                <c:pt idx="15">
                  <c:v>10401</c:v>
                </c:pt>
                <c:pt idx="16">
                  <c:v>10306</c:v>
                </c:pt>
                <c:pt idx="17">
                  <c:v>10068</c:v>
                </c:pt>
                <c:pt idx="18">
                  <c:v>9800</c:v>
                </c:pt>
                <c:pt idx="19">
                  <c:v>9739</c:v>
                </c:pt>
                <c:pt idx="20">
                  <c:v>9676</c:v>
                </c:pt>
                <c:pt idx="21">
                  <c:v>9706</c:v>
                </c:pt>
                <c:pt idx="22">
                  <c:v>9786</c:v>
                </c:pt>
                <c:pt idx="23">
                  <c:v>10032</c:v>
                </c:pt>
                <c:pt idx="24">
                  <c:v>10147</c:v>
                </c:pt>
                <c:pt idx="25">
                  <c:v>10415</c:v>
                </c:pt>
                <c:pt idx="26">
                  <c:v>10540</c:v>
                </c:pt>
                <c:pt idx="27">
                  <c:v>10720</c:v>
                </c:pt>
                <c:pt idx="28">
                  <c:v>10944</c:v>
                </c:pt>
                <c:pt idx="29">
                  <c:v>11096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'01 Bevolking leeftijd'!F4</c:f>
              <c:strCache>
                <c:ptCount val="1"/>
                <c:pt idx="0">
                  <c:v>45-65</c:v>
                </c:pt>
              </c:strCache>
            </c:strRef>
          </c:tx>
          <c:spPr>
            <a:solidFill>
              <a:srgbClr val="7D5FA0"/>
            </a:solidFill>
            <a:ln w="1260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leeftijd'!$F$5:$F$34</c:f>
              <c:numCache>
                <c:formatCode>#,##0</c:formatCode>
                <c:ptCount val="30"/>
                <c:pt idx="0">
                  <c:v>10131</c:v>
                </c:pt>
                <c:pt idx="1">
                  <c:v>10292</c:v>
                </c:pt>
                <c:pt idx="2">
                  <c:v>10535</c:v>
                </c:pt>
                <c:pt idx="3">
                  <c:v>10740</c:v>
                </c:pt>
                <c:pt idx="4">
                  <c:v>10960</c:v>
                </c:pt>
                <c:pt idx="5">
                  <c:v>11127</c:v>
                </c:pt>
                <c:pt idx="6">
                  <c:v>11369</c:v>
                </c:pt>
                <c:pt idx="7">
                  <c:v>11547</c:v>
                </c:pt>
                <c:pt idx="8">
                  <c:v>11792</c:v>
                </c:pt>
                <c:pt idx="9">
                  <c:v>11952</c:v>
                </c:pt>
                <c:pt idx="10">
                  <c:v>12133</c:v>
                </c:pt>
                <c:pt idx="11">
                  <c:v>12348</c:v>
                </c:pt>
                <c:pt idx="12">
                  <c:v>12605</c:v>
                </c:pt>
                <c:pt idx="13">
                  <c:v>12734</c:v>
                </c:pt>
                <c:pt idx="14">
                  <c:v>12938</c:v>
                </c:pt>
                <c:pt idx="15">
                  <c:v>12946</c:v>
                </c:pt>
                <c:pt idx="16">
                  <c:v>13010</c:v>
                </c:pt>
                <c:pt idx="17">
                  <c:v>13121</c:v>
                </c:pt>
                <c:pt idx="18">
                  <c:v>13205</c:v>
                </c:pt>
                <c:pt idx="19">
                  <c:v>13187</c:v>
                </c:pt>
                <c:pt idx="20">
                  <c:v>13202</c:v>
                </c:pt>
                <c:pt idx="21">
                  <c:v>13277</c:v>
                </c:pt>
                <c:pt idx="22">
                  <c:v>13335</c:v>
                </c:pt>
                <c:pt idx="23">
                  <c:v>13377</c:v>
                </c:pt>
                <c:pt idx="24">
                  <c:v>13430</c:v>
                </c:pt>
                <c:pt idx="25">
                  <c:v>13463</c:v>
                </c:pt>
                <c:pt idx="26">
                  <c:v>13325</c:v>
                </c:pt>
                <c:pt idx="27">
                  <c:v>13265</c:v>
                </c:pt>
                <c:pt idx="28">
                  <c:v>13159</c:v>
                </c:pt>
                <c:pt idx="29">
                  <c:v>13070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'01 Bevolking leeftijd'!G4</c:f>
              <c:strCache>
                <c:ptCount val="1"/>
                <c:pt idx="0">
                  <c:v>65-80</c:v>
                </c:pt>
              </c:strCache>
            </c:strRef>
          </c:tx>
          <c:spPr>
            <a:solidFill>
              <a:srgbClr val="46AAC4"/>
            </a:solidFill>
            <a:ln w="1260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leeftijd'!$G$5:$G$34</c:f>
              <c:numCache>
                <c:formatCode>#,##0</c:formatCode>
                <c:ptCount val="30"/>
                <c:pt idx="0">
                  <c:v>3441</c:v>
                </c:pt>
                <c:pt idx="1">
                  <c:v>3559</c:v>
                </c:pt>
                <c:pt idx="2">
                  <c:v>3704</c:v>
                </c:pt>
                <c:pt idx="3">
                  <c:v>3849</c:v>
                </c:pt>
                <c:pt idx="4">
                  <c:v>3943</c:v>
                </c:pt>
                <c:pt idx="5">
                  <c:v>4041</c:v>
                </c:pt>
                <c:pt idx="6">
                  <c:v>4145</c:v>
                </c:pt>
                <c:pt idx="7">
                  <c:v>4241</c:v>
                </c:pt>
                <c:pt idx="8">
                  <c:v>4381</c:v>
                </c:pt>
                <c:pt idx="9">
                  <c:v>4518</c:v>
                </c:pt>
                <c:pt idx="10">
                  <c:v>4631</c:v>
                </c:pt>
                <c:pt idx="11">
                  <c:v>4819</c:v>
                </c:pt>
                <c:pt idx="12">
                  <c:v>4963</c:v>
                </c:pt>
                <c:pt idx="13">
                  <c:v>5141</c:v>
                </c:pt>
                <c:pt idx="14">
                  <c:v>5318</c:v>
                </c:pt>
                <c:pt idx="15">
                  <c:v>5564</c:v>
                </c:pt>
                <c:pt idx="16">
                  <c:v>5796</c:v>
                </c:pt>
                <c:pt idx="17">
                  <c:v>6004</c:v>
                </c:pt>
                <c:pt idx="18">
                  <c:v>6195</c:v>
                </c:pt>
                <c:pt idx="19">
                  <c:v>6448</c:v>
                </c:pt>
                <c:pt idx="20">
                  <c:v>6622</c:v>
                </c:pt>
                <c:pt idx="21">
                  <c:v>6779</c:v>
                </c:pt>
                <c:pt idx="22">
                  <c:v>6967</c:v>
                </c:pt>
                <c:pt idx="23">
                  <c:v>7118</c:v>
                </c:pt>
                <c:pt idx="24">
                  <c:v>7290</c:v>
                </c:pt>
                <c:pt idx="25">
                  <c:v>7430</c:v>
                </c:pt>
                <c:pt idx="26">
                  <c:v>7671</c:v>
                </c:pt>
                <c:pt idx="27">
                  <c:v>7821</c:v>
                </c:pt>
                <c:pt idx="28">
                  <c:v>7964</c:v>
                </c:pt>
                <c:pt idx="29">
                  <c:v>8094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'01 Bevolking leeftijd'!H4</c:f>
              <c:strCache>
                <c:ptCount val="1"/>
                <c:pt idx="0">
                  <c:v>80+</c:v>
                </c:pt>
              </c:strCache>
            </c:strRef>
          </c:tx>
          <c:spPr>
            <a:solidFill>
              <a:srgbClr val="F59240"/>
            </a:solidFill>
            <a:ln w="12600">
              <a:solidFill>
                <a:srgbClr val="F5924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leeftijd'!$H$5:$H$34</c:f>
              <c:numCache>
                <c:formatCode>#,##0</c:formatCode>
                <c:ptCount val="30"/>
                <c:pt idx="0">
                  <c:v>694</c:v>
                </c:pt>
                <c:pt idx="1">
                  <c:v>707</c:v>
                </c:pt>
                <c:pt idx="2">
                  <c:v>722</c:v>
                </c:pt>
                <c:pt idx="3">
                  <c:v>733</c:v>
                </c:pt>
                <c:pt idx="4">
                  <c:v>784</c:v>
                </c:pt>
                <c:pt idx="5">
                  <c:v>859</c:v>
                </c:pt>
                <c:pt idx="6">
                  <c:v>908</c:v>
                </c:pt>
                <c:pt idx="7">
                  <c:v>957</c:v>
                </c:pt>
                <c:pt idx="8">
                  <c:v>998</c:v>
                </c:pt>
                <c:pt idx="9">
                  <c:v>1077</c:v>
                </c:pt>
                <c:pt idx="10">
                  <c:v>1129</c:v>
                </c:pt>
                <c:pt idx="11">
                  <c:v>1206</c:v>
                </c:pt>
                <c:pt idx="12">
                  <c:v>1249</c:v>
                </c:pt>
                <c:pt idx="13">
                  <c:v>1319</c:v>
                </c:pt>
                <c:pt idx="14">
                  <c:v>1419</c:v>
                </c:pt>
                <c:pt idx="15">
                  <c:v>1500</c:v>
                </c:pt>
                <c:pt idx="16">
                  <c:v>1568</c:v>
                </c:pt>
                <c:pt idx="17">
                  <c:v>1662</c:v>
                </c:pt>
                <c:pt idx="18">
                  <c:v>1761</c:v>
                </c:pt>
                <c:pt idx="19">
                  <c:v>1815</c:v>
                </c:pt>
                <c:pt idx="20">
                  <c:v>1893</c:v>
                </c:pt>
                <c:pt idx="21">
                  <c:v>1953</c:v>
                </c:pt>
                <c:pt idx="22">
                  <c:v>2029</c:v>
                </c:pt>
                <c:pt idx="23">
                  <c:v>2150</c:v>
                </c:pt>
                <c:pt idx="24">
                  <c:v>2220</c:v>
                </c:pt>
                <c:pt idx="25">
                  <c:v>2275</c:v>
                </c:pt>
                <c:pt idx="26">
                  <c:v>2345</c:v>
                </c:pt>
                <c:pt idx="27">
                  <c:v>2355</c:v>
                </c:pt>
                <c:pt idx="28">
                  <c:v>2434</c:v>
                </c:pt>
                <c:pt idx="29">
                  <c:v>2529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6942914"/>
        <c:axId val="2241955"/>
      </c:lineChart>
      <c:catAx>
        <c:axId val="5694291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241955"/>
        <c:crosses val="autoZero"/>
        <c:auto val="1"/>
        <c:lblAlgn val="ctr"/>
        <c:lblOffset val="100"/>
        <c:noMultiLvlLbl val="0"/>
      </c:catAx>
      <c:valAx>
        <c:axId val="22419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inwoners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6942914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Aandeel 65-plussers en jongeren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'01 Bevolking leeftijd'!J4</c:f>
              <c:strCache>
                <c:ptCount val="1"/>
                <c:pt idx="0">
                  <c:v>0-15</c:v>
                </c:pt>
              </c:strCache>
            </c:strRef>
          </c:tx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leeftijd'!$J$5:$J$34</c:f>
              <c:numCache>
                <c:formatCode>0.0%</c:formatCode>
                <c:ptCount val="30"/>
                <c:pt idx="0">
                  <c:v>0.205020920502092</c:v>
                </c:pt>
                <c:pt idx="1">
                  <c:v>0.205960896518836</c:v>
                </c:pt>
                <c:pt idx="2">
                  <c:v>0.207678883071553</c:v>
                </c:pt>
                <c:pt idx="3">
                  <c:v>0.206573318684401</c:v>
                </c:pt>
                <c:pt idx="4">
                  <c:v>0.205706300221265</c:v>
                </c:pt>
                <c:pt idx="5">
                  <c:v>0.204413741944457</c:v>
                </c:pt>
                <c:pt idx="6">
                  <c:v>0.202034243877575</c:v>
                </c:pt>
                <c:pt idx="7">
                  <c:v>0.200426834926232</c:v>
                </c:pt>
                <c:pt idx="8">
                  <c:v>0.197486701818773</c:v>
                </c:pt>
                <c:pt idx="9">
                  <c:v>0.193954017121778</c:v>
                </c:pt>
                <c:pt idx="10">
                  <c:v>0.189982044166686</c:v>
                </c:pt>
                <c:pt idx="11">
                  <c:v>0.186926552093522</c:v>
                </c:pt>
                <c:pt idx="12">
                  <c:v>0.183279145378542</c:v>
                </c:pt>
                <c:pt idx="13">
                  <c:v>0.180834980811722</c:v>
                </c:pt>
                <c:pt idx="14">
                  <c:v>0.177740671165843</c:v>
                </c:pt>
                <c:pt idx="15">
                  <c:v>0.174243830024123</c:v>
                </c:pt>
                <c:pt idx="16">
                  <c:v>0.171214503746184</c:v>
                </c:pt>
                <c:pt idx="17">
                  <c:v>0.167311479207691</c:v>
                </c:pt>
                <c:pt idx="18">
                  <c:v>0.165167393118798</c:v>
                </c:pt>
                <c:pt idx="19">
                  <c:v>0.163516199103388</c:v>
                </c:pt>
                <c:pt idx="20">
                  <c:v>0.162216196341576</c:v>
                </c:pt>
                <c:pt idx="21">
                  <c:v>0.159069597237152</c:v>
                </c:pt>
                <c:pt idx="22">
                  <c:v>0.155930667270873</c:v>
                </c:pt>
                <c:pt idx="23">
                  <c:v>0.154971807034816</c:v>
                </c:pt>
                <c:pt idx="24">
                  <c:v>0.151472058660149</c:v>
                </c:pt>
                <c:pt idx="25">
                  <c:v>0.151875672234783</c:v>
                </c:pt>
                <c:pt idx="26">
                  <c:v>0.150992799476326</c:v>
                </c:pt>
                <c:pt idx="27">
                  <c:v>0.150567070786077</c:v>
                </c:pt>
                <c:pt idx="28">
                  <c:v>0.149034832308854</c:v>
                </c:pt>
                <c:pt idx="29">
                  <c:v>0.148900169204738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'01 Bevolking leeftijd'!K4</c:f>
              <c:strCache>
                <c:ptCount val="1"/>
                <c:pt idx="0">
                  <c:v>15-25</c:v>
                </c:pt>
              </c:strCache>
            </c:strRef>
          </c:tx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leeftijd'!$K$5:$K$34</c:f>
              <c:numCache>
                <c:formatCode>0.0%</c:formatCode>
                <c:ptCount val="30"/>
                <c:pt idx="0">
                  <c:v>0.130735206216378</c:v>
                </c:pt>
                <c:pt idx="1">
                  <c:v>0.124868860276586</c:v>
                </c:pt>
                <c:pt idx="2">
                  <c:v>0.118933069194849</c:v>
                </c:pt>
                <c:pt idx="3">
                  <c:v>0.117136912971318</c:v>
                </c:pt>
                <c:pt idx="4">
                  <c:v>0.115849540002329</c:v>
                </c:pt>
                <c:pt idx="5">
                  <c:v>0.115327553433168</c:v>
                </c:pt>
                <c:pt idx="6">
                  <c:v>0.116100183035611</c:v>
                </c:pt>
                <c:pt idx="7">
                  <c:v>0.116242924747147</c:v>
                </c:pt>
                <c:pt idx="8">
                  <c:v>0.115746440268519</c:v>
                </c:pt>
                <c:pt idx="9">
                  <c:v>0.117370020648215</c:v>
                </c:pt>
                <c:pt idx="10">
                  <c:v>0.117459132989763</c:v>
                </c:pt>
                <c:pt idx="11">
                  <c:v>0.118182664989986</c:v>
                </c:pt>
                <c:pt idx="12">
                  <c:v>0.119182535996284</c:v>
                </c:pt>
                <c:pt idx="13">
                  <c:v>0.119385975113385</c:v>
                </c:pt>
                <c:pt idx="14">
                  <c:v>0.119390523898977</c:v>
                </c:pt>
                <c:pt idx="15">
                  <c:v>0.120360920393394</c:v>
                </c:pt>
                <c:pt idx="16">
                  <c:v>0.119322911849043</c:v>
                </c:pt>
                <c:pt idx="17">
                  <c:v>0.1178732769605</c:v>
                </c:pt>
                <c:pt idx="18">
                  <c:v>0.117012890661226</c:v>
                </c:pt>
                <c:pt idx="19">
                  <c:v>0.115750797245459</c:v>
                </c:pt>
                <c:pt idx="20">
                  <c:v>0.116370989980697</c:v>
                </c:pt>
                <c:pt idx="21">
                  <c:v>0.115568465109896</c:v>
                </c:pt>
                <c:pt idx="22">
                  <c:v>0.116370227710434</c:v>
                </c:pt>
                <c:pt idx="23">
                  <c:v>0.113868253826188</c:v>
                </c:pt>
                <c:pt idx="24">
                  <c:v>0.113342961893123</c:v>
                </c:pt>
                <c:pt idx="25">
                  <c:v>0.110959896393529</c:v>
                </c:pt>
                <c:pt idx="26">
                  <c:v>0.109731616844861</c:v>
                </c:pt>
                <c:pt idx="27">
                  <c:v>0.107222004953722</c:v>
                </c:pt>
                <c:pt idx="28">
                  <c:v>0.106847837808692</c:v>
                </c:pt>
                <c:pt idx="29">
                  <c:v>0.105977853455846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'01 Bevolking leeftijd'!L4</c:f>
              <c:strCache>
                <c:ptCount val="1"/>
                <c:pt idx="0">
                  <c:v>25-45</c:v>
                </c:pt>
              </c:strCache>
            </c:strRef>
          </c:tx>
          <c:spPr>
            <a:solidFill>
              <a:srgbClr val="98B855"/>
            </a:solidFill>
            <a:ln w="12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leeftijd'!$L$5:$L$34</c:f>
              <c:numCache>
                <c:formatCode>0.0%</c:formatCode>
                <c:ptCount val="30"/>
                <c:pt idx="0">
                  <c:v>0.323156007172744</c:v>
                </c:pt>
                <c:pt idx="1">
                  <c:v>0.322055317119695</c:v>
                </c:pt>
                <c:pt idx="2">
                  <c:v>0.320550917409556</c:v>
                </c:pt>
                <c:pt idx="3">
                  <c:v>0.318123378293088</c:v>
                </c:pt>
                <c:pt idx="4">
                  <c:v>0.313077908466286</c:v>
                </c:pt>
                <c:pt idx="5">
                  <c:v>0.308730121934258</c:v>
                </c:pt>
                <c:pt idx="6">
                  <c:v>0.301383193160492</c:v>
                </c:pt>
                <c:pt idx="7">
                  <c:v>0.294887259905354</c:v>
                </c:pt>
                <c:pt idx="8">
                  <c:v>0.287914334161808</c:v>
                </c:pt>
                <c:pt idx="9">
                  <c:v>0.281581328445816</c:v>
                </c:pt>
                <c:pt idx="10">
                  <c:v>0.27530723130378</c:v>
                </c:pt>
                <c:pt idx="11">
                  <c:v>0.267034604815798</c:v>
                </c:pt>
                <c:pt idx="12">
                  <c:v>0.260543427775197</c:v>
                </c:pt>
                <c:pt idx="13">
                  <c:v>0.25335504128387</c:v>
                </c:pt>
                <c:pt idx="14">
                  <c:v>0.246573436304181</c:v>
                </c:pt>
                <c:pt idx="15">
                  <c:v>0.241255334941548</c:v>
                </c:pt>
                <c:pt idx="16">
                  <c:v>0.238322079363611</c:v>
                </c:pt>
                <c:pt idx="17">
                  <c:v>0.233244526815707</c:v>
                </c:pt>
                <c:pt idx="18">
                  <c:v>0.227209496429565</c:v>
                </c:pt>
                <c:pt idx="19">
                  <c:v>0.22505430512548</c:v>
                </c:pt>
                <c:pt idx="20">
                  <c:v>0.22235499586359</c:v>
                </c:pt>
                <c:pt idx="21">
                  <c:v>0.221988427143609</c:v>
                </c:pt>
                <c:pt idx="22">
                  <c:v>0.22172878667724</c:v>
                </c:pt>
                <c:pt idx="23">
                  <c:v>0.224469703750112</c:v>
                </c:pt>
                <c:pt idx="24">
                  <c:v>0.225463837351405</c:v>
                </c:pt>
                <c:pt idx="25">
                  <c:v>0.228614702460654</c:v>
                </c:pt>
                <c:pt idx="26">
                  <c:v>0.229980362208161</c:v>
                </c:pt>
                <c:pt idx="27">
                  <c:v>0.232911832442532</c:v>
                </c:pt>
                <c:pt idx="28">
                  <c:v>0.236040116467163</c:v>
                </c:pt>
                <c:pt idx="29">
                  <c:v>0.23765769239007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'01 Bevolking leeftijd'!M4</c:f>
              <c:strCache>
                <c:ptCount val="1"/>
                <c:pt idx="0">
                  <c:v>45-65</c:v>
                </c:pt>
              </c:strCache>
            </c:strRef>
          </c:tx>
          <c:spPr>
            <a:solidFill>
              <a:srgbClr val="7D5FA0"/>
            </a:solidFill>
            <a:ln w="1260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leeftijd'!$M$5:$M$34</c:f>
              <c:numCache>
                <c:formatCode>0.0%</c:formatCode>
                <c:ptCount val="30"/>
                <c:pt idx="0">
                  <c:v>0.242223550508069</c:v>
                </c:pt>
                <c:pt idx="1">
                  <c:v>0.245398187887458</c:v>
                </c:pt>
                <c:pt idx="2">
                  <c:v>0.248455261544267</c:v>
                </c:pt>
                <c:pt idx="3">
                  <c:v>0.251057761986021</c:v>
                </c:pt>
                <c:pt idx="4">
                  <c:v>0.255269593571678</c:v>
                </c:pt>
                <c:pt idx="5">
                  <c:v>0.257939635588113</c:v>
                </c:pt>
                <c:pt idx="6">
                  <c:v>0.263409096174787</c:v>
                </c:pt>
                <c:pt idx="7">
                  <c:v>0.267862113760787</c:v>
                </c:pt>
                <c:pt idx="8">
                  <c:v>0.273907690878261</c:v>
                </c:pt>
                <c:pt idx="9">
                  <c:v>0.277289283808552</c:v>
                </c:pt>
                <c:pt idx="10">
                  <c:v>0.282932630646177</c:v>
                </c:pt>
                <c:pt idx="11">
                  <c:v>0.287550649713567</c:v>
                </c:pt>
                <c:pt idx="12">
                  <c:v>0.292731072921505</c:v>
                </c:pt>
                <c:pt idx="13">
                  <c:v>0.296173973717874</c:v>
                </c:pt>
                <c:pt idx="14">
                  <c:v>0.300053340754656</c:v>
                </c:pt>
                <c:pt idx="15">
                  <c:v>0.30028762293561</c:v>
                </c:pt>
                <c:pt idx="16">
                  <c:v>0.300850985107761</c:v>
                </c:pt>
                <c:pt idx="17">
                  <c:v>0.303973126375536</c:v>
                </c:pt>
                <c:pt idx="18">
                  <c:v>0.306153204117593</c:v>
                </c:pt>
                <c:pt idx="19">
                  <c:v>0.304732633914129</c:v>
                </c:pt>
                <c:pt idx="20">
                  <c:v>0.30338266384778</c:v>
                </c:pt>
                <c:pt idx="21">
                  <c:v>0.303661688356243</c:v>
                </c:pt>
                <c:pt idx="22">
                  <c:v>0.302141157811261</c:v>
                </c:pt>
                <c:pt idx="23">
                  <c:v>0.299315313702676</c:v>
                </c:pt>
                <c:pt idx="24">
                  <c:v>0.298411287634707</c:v>
                </c:pt>
                <c:pt idx="25">
                  <c:v>0.295519898149571</c:v>
                </c:pt>
                <c:pt idx="26">
                  <c:v>0.290748418066769</c:v>
                </c:pt>
                <c:pt idx="27">
                  <c:v>0.288206665797593</c:v>
                </c:pt>
                <c:pt idx="28">
                  <c:v>0.283813221179769</c:v>
                </c:pt>
                <c:pt idx="29">
                  <c:v>0.279937458502003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'01 Bevolking leeftijd'!N4</c:f>
              <c:strCache>
                <c:ptCount val="1"/>
                <c:pt idx="0">
                  <c:v>65-80</c:v>
                </c:pt>
              </c:strCache>
            </c:strRef>
          </c:tx>
          <c:spPr>
            <a:solidFill>
              <a:srgbClr val="46AAC4"/>
            </a:solidFill>
            <a:ln w="1260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leeftijd'!$N$5:$N$34</c:f>
              <c:numCache>
                <c:formatCode>0.0%</c:formatCode>
                <c:ptCount val="30"/>
                <c:pt idx="0">
                  <c:v>0.0822713687985655</c:v>
                </c:pt>
                <c:pt idx="1">
                  <c:v>0.0848593228421555</c:v>
                </c:pt>
                <c:pt idx="2">
                  <c:v>0.0873543700768832</c:v>
                </c:pt>
                <c:pt idx="3">
                  <c:v>0.0899740526894037</c:v>
                </c:pt>
                <c:pt idx="4">
                  <c:v>0.0918364970303948</c:v>
                </c:pt>
                <c:pt idx="5">
                  <c:v>0.0936761092308406</c:v>
                </c:pt>
                <c:pt idx="6">
                  <c:v>0.0960357730358425</c:v>
                </c:pt>
                <c:pt idx="7">
                  <c:v>0.0983808109863598</c:v>
                </c:pt>
                <c:pt idx="8">
                  <c:v>0.101763025249123</c:v>
                </c:pt>
                <c:pt idx="9">
                  <c:v>0.104818690114377</c:v>
                </c:pt>
                <c:pt idx="10">
                  <c:v>0.107991511787888</c:v>
                </c:pt>
                <c:pt idx="11">
                  <c:v>0.112221135485073</c:v>
                </c:pt>
                <c:pt idx="12">
                  <c:v>0.115257779842081</c:v>
                </c:pt>
                <c:pt idx="13">
                  <c:v>0.119572043260844</c:v>
                </c:pt>
                <c:pt idx="14">
                  <c:v>0.123333101417009</c:v>
                </c:pt>
                <c:pt idx="15">
                  <c:v>0.12905919465578</c:v>
                </c:pt>
                <c:pt idx="16">
                  <c:v>0.134030154472297</c:v>
                </c:pt>
                <c:pt idx="17">
                  <c:v>0.139094173520213</c:v>
                </c:pt>
                <c:pt idx="18">
                  <c:v>0.143628860242975</c:v>
                </c:pt>
                <c:pt idx="19">
                  <c:v>0.149004020890142</c:v>
                </c:pt>
                <c:pt idx="20">
                  <c:v>0.152173913043478</c:v>
                </c:pt>
                <c:pt idx="21">
                  <c:v>0.155044255883631</c:v>
                </c:pt>
                <c:pt idx="22">
                  <c:v>0.157856576413277</c:v>
                </c:pt>
                <c:pt idx="23">
                  <c:v>0.159267877919986</c:v>
                </c:pt>
                <c:pt idx="24">
                  <c:v>0.161982001999778</c:v>
                </c:pt>
                <c:pt idx="25">
                  <c:v>0.163092389753496</c:v>
                </c:pt>
                <c:pt idx="26">
                  <c:v>0.167379445777875</c:v>
                </c:pt>
                <c:pt idx="27">
                  <c:v>0.169925694172859</c:v>
                </c:pt>
                <c:pt idx="28">
                  <c:v>0.171767497034401</c:v>
                </c:pt>
                <c:pt idx="29">
                  <c:v>0.173359892051661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'01 Bevolking leeftijd'!O4</c:f>
              <c:strCache>
                <c:ptCount val="1"/>
                <c:pt idx="0">
                  <c:v>80+</c:v>
                </c:pt>
              </c:strCache>
            </c:strRef>
          </c:tx>
          <c:spPr>
            <a:solidFill>
              <a:srgbClr val="F59240"/>
            </a:solidFill>
            <a:ln w="12600">
              <a:solidFill>
                <a:srgbClr val="F5924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Bevolking leeftijd'!$A$5:$A$34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'01 Bevolking leeftijd'!$O$5:$O$34</c:f>
              <c:numCache>
                <c:formatCode>0.0%</c:formatCode>
                <c:ptCount val="30"/>
                <c:pt idx="0">
                  <c:v>0.0165929468021518</c:v>
                </c:pt>
                <c:pt idx="1">
                  <c:v>0.0168574153552694</c:v>
                </c:pt>
                <c:pt idx="2">
                  <c:v>0.0170274987028914</c:v>
                </c:pt>
                <c:pt idx="3">
                  <c:v>0.0171345753757685</c:v>
                </c:pt>
                <c:pt idx="4">
                  <c:v>0.0182601607080471</c:v>
                </c:pt>
                <c:pt idx="5">
                  <c:v>0.0199128378691641</c:v>
                </c:pt>
                <c:pt idx="6">
                  <c:v>0.0210375107156924</c:v>
                </c:pt>
                <c:pt idx="7">
                  <c:v>0.0222000556741208</c:v>
                </c:pt>
                <c:pt idx="8">
                  <c:v>0.0231818076235163</c:v>
                </c:pt>
                <c:pt idx="9">
                  <c:v>0.0249866598612626</c:v>
                </c:pt>
                <c:pt idx="10">
                  <c:v>0.0263274491057062</c:v>
                </c:pt>
                <c:pt idx="11">
                  <c:v>0.0280843929020539</c:v>
                </c:pt>
                <c:pt idx="12">
                  <c:v>0.0290060380863911</c:v>
                </c:pt>
                <c:pt idx="13">
                  <c:v>0.0306779858123038</c:v>
                </c:pt>
                <c:pt idx="14">
                  <c:v>0.0329089264593335</c:v>
                </c:pt>
                <c:pt idx="15">
                  <c:v>0.0347930970495454</c:v>
                </c:pt>
                <c:pt idx="16">
                  <c:v>0.0362593654611044</c:v>
                </c:pt>
                <c:pt idx="17">
                  <c:v>0.0385034171203521</c:v>
                </c:pt>
                <c:pt idx="18">
                  <c:v>0.0408281554298433</c:v>
                </c:pt>
                <c:pt idx="19">
                  <c:v>0.0419420437214032</c:v>
                </c:pt>
                <c:pt idx="20">
                  <c:v>0.0435012409228789</c:v>
                </c:pt>
                <c:pt idx="21">
                  <c:v>0.0446675662694692</c:v>
                </c:pt>
                <c:pt idx="22">
                  <c:v>0.045972584116914</c:v>
                </c:pt>
                <c:pt idx="23">
                  <c:v>0.0481070437662221</c:v>
                </c:pt>
                <c:pt idx="24">
                  <c:v>0.0493278524608377</c:v>
                </c:pt>
                <c:pt idx="25">
                  <c:v>0.049937441007968</c:v>
                </c:pt>
                <c:pt idx="26">
                  <c:v>0.0511673576260092</c:v>
                </c:pt>
                <c:pt idx="27">
                  <c:v>0.0511667318472168</c:v>
                </c:pt>
                <c:pt idx="28">
                  <c:v>0.0524964952011215</c:v>
                </c:pt>
                <c:pt idx="29">
                  <c:v>0.0541669343956821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5586471"/>
        <c:axId val="13185250"/>
      </c:lineChart>
      <c:catAx>
        <c:axId val="4558647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3185250"/>
        <c:crosses val="autoZero"/>
        <c:auto val="1"/>
        <c:lblAlgn val="ctr"/>
        <c:lblOffset val="100"/>
        <c:noMultiLvlLbl val="0"/>
      </c:catAx>
      <c:valAx>
        <c:axId val="131852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58647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Burgerlijke staat als aandeel van de bevolking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'02 Burgerlijke staat'!H4</c:f>
              <c:strCache>
                <c:ptCount val="1"/>
                <c:pt idx="0">
                  <c:v>Ongehuwd %</c:v>
                </c:pt>
              </c:strCache>
            </c:strRef>
          </c:tx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'02 Burgerlijke staat'!$A$5:$A$34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'02 Burgerlijke staat'!$H$5:$H$34</c:f>
              <c:numCache>
                <c:formatCode>0.0%</c:formatCode>
                <c:ptCount val="30"/>
                <c:pt idx="0">
                  <c:v>0.424674237895995</c:v>
                </c:pt>
                <c:pt idx="1">
                  <c:v>0.424725798760134</c:v>
                </c:pt>
                <c:pt idx="2">
                  <c:v>0.425239375501156</c:v>
                </c:pt>
                <c:pt idx="3">
                  <c:v>0.424951494892354</c:v>
                </c:pt>
                <c:pt idx="4">
                  <c:v>0.423081402119483</c:v>
                </c:pt>
                <c:pt idx="5">
                  <c:v>0.423501321340813</c:v>
                </c:pt>
                <c:pt idx="6">
                  <c:v>0.424271912142907</c:v>
                </c:pt>
                <c:pt idx="7">
                  <c:v>0.426023011969936</c:v>
                </c:pt>
                <c:pt idx="8">
                  <c:v>0.425355973148127</c:v>
                </c:pt>
                <c:pt idx="9">
                  <c:v>0.426165232118414</c:v>
                </c:pt>
                <c:pt idx="10">
                  <c:v>0.42529673763496</c:v>
                </c:pt>
                <c:pt idx="11">
                  <c:v>0.425946625681151</c:v>
                </c:pt>
                <c:pt idx="12">
                  <c:v>0.426683697166744</c:v>
                </c:pt>
                <c:pt idx="13">
                  <c:v>0.423933015466915</c:v>
                </c:pt>
                <c:pt idx="14">
                  <c:v>0.424290915837566</c:v>
                </c:pt>
                <c:pt idx="15">
                  <c:v>0.424058266839859</c:v>
                </c:pt>
                <c:pt idx="16">
                  <c:v>0.423781333826658</c:v>
                </c:pt>
                <c:pt idx="17">
                  <c:v>0.422981582300475</c:v>
                </c:pt>
                <c:pt idx="18">
                  <c:v>0.423328387276268</c:v>
                </c:pt>
                <c:pt idx="19">
                  <c:v>0.425197578222489</c:v>
                </c:pt>
                <c:pt idx="20">
                  <c:v>0.428049453074731</c:v>
                </c:pt>
                <c:pt idx="21">
                  <c:v>0.429293506849942</c:v>
                </c:pt>
                <c:pt idx="22">
                  <c:v>0.431720856463125</c:v>
                </c:pt>
                <c:pt idx="23">
                  <c:v>0.435268056922939</c:v>
                </c:pt>
                <c:pt idx="24">
                  <c:v>0.43764026219309</c:v>
                </c:pt>
                <c:pt idx="25">
                  <c:v>0.443422525627236</c:v>
                </c:pt>
                <c:pt idx="26">
                  <c:v>0.44442504909448</c:v>
                </c:pt>
                <c:pt idx="27">
                  <c:v>0.444487898144527</c:v>
                </c:pt>
                <c:pt idx="28">
                  <c:v>0.446845681009382</c:v>
                </c:pt>
                <c:pt idx="29">
                  <c:v>0.448842339737411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'02 Burgerlijke staat'!I4</c:f>
              <c:strCache>
                <c:ptCount val="1"/>
                <c:pt idx="0">
                  <c:v>Gehuwd %</c:v>
                </c:pt>
              </c:strCache>
            </c:strRef>
          </c:tx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'02 Burgerlijke staat'!$A$5:$A$34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'02 Burgerlijke staat'!$I$5:$I$34</c:f>
              <c:numCache>
                <c:formatCode>0.0%</c:formatCode>
                <c:ptCount val="30"/>
                <c:pt idx="0">
                  <c:v>0.499438135086671</c:v>
                </c:pt>
                <c:pt idx="1">
                  <c:v>0.498426323319027</c:v>
                </c:pt>
                <c:pt idx="2">
                  <c:v>0.495236073770105</c:v>
                </c:pt>
                <c:pt idx="3">
                  <c:v>0.493793683816826</c:v>
                </c:pt>
                <c:pt idx="4">
                  <c:v>0.4924653546058</c:v>
                </c:pt>
                <c:pt idx="5">
                  <c:v>0.489243822152163</c:v>
                </c:pt>
                <c:pt idx="6">
                  <c:v>0.486179652927411</c:v>
                </c:pt>
                <c:pt idx="7">
                  <c:v>0.483993690266308</c:v>
                </c:pt>
                <c:pt idx="8">
                  <c:v>0.483101437829551</c:v>
                </c:pt>
                <c:pt idx="9">
                  <c:v>0.480755399856159</c:v>
                </c:pt>
                <c:pt idx="10">
                  <c:v>0.479467388009234</c:v>
                </c:pt>
                <c:pt idx="11">
                  <c:v>0.476060733081831</c:v>
                </c:pt>
                <c:pt idx="12">
                  <c:v>0.472921504876916</c:v>
                </c:pt>
                <c:pt idx="13">
                  <c:v>0.472078148621933</c:v>
                </c:pt>
                <c:pt idx="14">
                  <c:v>0.468911616688699</c:v>
                </c:pt>
                <c:pt idx="15">
                  <c:v>0.468593431063277</c:v>
                </c:pt>
                <c:pt idx="16">
                  <c:v>0.46679308112108</c:v>
                </c:pt>
                <c:pt idx="17">
                  <c:v>0.464913703231785</c:v>
                </c:pt>
                <c:pt idx="18">
                  <c:v>0.461698970601873</c:v>
                </c:pt>
                <c:pt idx="19">
                  <c:v>0.45849701899524</c:v>
                </c:pt>
                <c:pt idx="20">
                  <c:v>0.45390201305267</c:v>
                </c:pt>
                <c:pt idx="21">
                  <c:v>0.451867438190426</c:v>
                </c:pt>
                <c:pt idx="22">
                  <c:v>0.448238359578566</c:v>
                </c:pt>
                <c:pt idx="23">
                  <c:v>0.443614069632149</c:v>
                </c:pt>
                <c:pt idx="24">
                  <c:v>0.439240084435063</c:v>
                </c:pt>
                <c:pt idx="25">
                  <c:v>0.432732620673003</c:v>
                </c:pt>
                <c:pt idx="26">
                  <c:v>0.431071350643683</c:v>
                </c:pt>
                <c:pt idx="27">
                  <c:v>0.430908616868726</c:v>
                </c:pt>
                <c:pt idx="28">
                  <c:v>0.429224630648118</c:v>
                </c:pt>
                <c:pt idx="29">
                  <c:v>0.427166998650646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'02 Burgerlijke staat'!J4</c:f>
              <c:strCache>
                <c:ptCount val="1"/>
                <c:pt idx="0">
                  <c:v>Gescheiden %</c:v>
                </c:pt>
              </c:strCache>
            </c:strRef>
          </c:tx>
          <c:spPr>
            <a:solidFill>
              <a:srgbClr val="98B855"/>
            </a:solidFill>
            <a:ln w="12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'02 Burgerlijke staat'!$A$5:$A$34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'02 Burgerlijke staat'!$J$5:$J$34</c:f>
              <c:numCache>
                <c:formatCode>0.0%</c:formatCode>
                <c:ptCount val="30"/>
                <c:pt idx="0">
                  <c:v>0.0346921697549313</c:v>
                </c:pt>
                <c:pt idx="1">
                  <c:v>0.0352169766332856</c:v>
                </c:pt>
                <c:pt idx="2">
                  <c:v>0.0366020470732513</c:v>
                </c:pt>
                <c:pt idx="3">
                  <c:v>0.0381729353187312</c:v>
                </c:pt>
                <c:pt idx="4">
                  <c:v>0.0405962501455689</c:v>
                </c:pt>
                <c:pt idx="5">
                  <c:v>0.0425610830358385</c:v>
                </c:pt>
                <c:pt idx="6">
                  <c:v>0.0445772804151896</c:v>
                </c:pt>
                <c:pt idx="7">
                  <c:v>0.0441681358448548</c:v>
                </c:pt>
                <c:pt idx="8">
                  <c:v>0.0456435390583262</c:v>
                </c:pt>
                <c:pt idx="9">
                  <c:v>0.0470268890796464</c:v>
                </c:pt>
                <c:pt idx="10">
                  <c:v>0.0481775995149593</c:v>
                </c:pt>
                <c:pt idx="11">
                  <c:v>0.0501606818499371</c:v>
                </c:pt>
                <c:pt idx="12">
                  <c:v>0.0520436600092894</c:v>
                </c:pt>
                <c:pt idx="13">
                  <c:v>0.055262239795325</c:v>
                </c:pt>
                <c:pt idx="14">
                  <c:v>0.0569122660544076</c:v>
                </c:pt>
                <c:pt idx="15">
                  <c:v>0.0574086101317499</c:v>
                </c:pt>
                <c:pt idx="16">
                  <c:v>0.0600545740449542</c:v>
                </c:pt>
                <c:pt idx="17">
                  <c:v>0.0621568400324337</c:v>
                </c:pt>
                <c:pt idx="18">
                  <c:v>0.0641750904201057</c:v>
                </c:pt>
                <c:pt idx="19">
                  <c:v>0.065743864676249</c:v>
                </c:pt>
                <c:pt idx="20">
                  <c:v>0.0672396359959555</c:v>
                </c:pt>
                <c:pt idx="21">
                  <c:v>0.0680877341445006</c:v>
                </c:pt>
                <c:pt idx="22">
                  <c:v>0.0696046221819418</c:v>
                </c:pt>
                <c:pt idx="23">
                  <c:v>0.0703257853754587</c:v>
                </c:pt>
                <c:pt idx="24">
                  <c:v>0.072169758915676</c:v>
                </c:pt>
                <c:pt idx="25">
                  <c:v>0.0725903812805935</c:v>
                </c:pt>
                <c:pt idx="26">
                  <c:v>0.0732489635609863</c:v>
                </c:pt>
                <c:pt idx="27">
                  <c:v>0.0735671142397775</c:v>
                </c:pt>
                <c:pt idx="28">
                  <c:v>0.072748840720371</c:v>
                </c:pt>
                <c:pt idx="29">
                  <c:v>0.0726295272976504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'02 Burgerlijke staat'!K4</c:f>
              <c:strCache>
                <c:ptCount val="1"/>
                <c:pt idx="0">
                  <c:v>Verweduwd %</c:v>
                </c:pt>
              </c:strCache>
            </c:strRef>
          </c:tx>
          <c:spPr>
            <a:solidFill>
              <a:srgbClr val="7D5FA0"/>
            </a:solidFill>
            <a:ln w="1260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'02 Burgerlijke staat'!$A$5:$A$34</c:f>
              <c:strCache>
                <c:ptCount val="30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  <c:pt idx="29">
                  <c:v>2026</c:v>
                </c:pt>
              </c:strCache>
            </c:strRef>
          </c:cat>
          <c:val>
            <c:numRef>
              <c:f>'02 Burgerlijke staat'!$K$5:$K$34</c:f>
              <c:numCache>
                <c:formatCode>0.0%</c:formatCode>
                <c:ptCount val="30"/>
                <c:pt idx="0">
                  <c:v>0.0411954572624029</c:v>
                </c:pt>
                <c:pt idx="1">
                  <c:v>0.0416309012875536</c:v>
                </c:pt>
                <c:pt idx="2">
                  <c:v>0.042922503655488</c:v>
                </c:pt>
                <c:pt idx="3">
                  <c:v>0.0430818859720891</c:v>
                </c:pt>
                <c:pt idx="4">
                  <c:v>0.0438569931291487</c:v>
                </c:pt>
                <c:pt idx="5">
                  <c:v>0.0446937734711855</c:v>
                </c:pt>
                <c:pt idx="6">
                  <c:v>0.0449711545144923</c:v>
                </c:pt>
                <c:pt idx="7">
                  <c:v>0.0458151619189014</c:v>
                </c:pt>
                <c:pt idx="8">
                  <c:v>0.0458990499639962</c:v>
                </c:pt>
                <c:pt idx="9">
                  <c:v>0.046052478945781</c:v>
                </c:pt>
                <c:pt idx="10">
                  <c:v>0.047058274840846</c:v>
                </c:pt>
                <c:pt idx="11">
                  <c:v>0.0478319593870803</c:v>
                </c:pt>
                <c:pt idx="12">
                  <c:v>0.0483511379470506</c:v>
                </c:pt>
                <c:pt idx="13">
                  <c:v>0.0487265961158274</c:v>
                </c:pt>
                <c:pt idx="14">
                  <c:v>0.0498852014193279</c:v>
                </c:pt>
                <c:pt idx="15">
                  <c:v>0.0499396919651141</c:v>
                </c:pt>
                <c:pt idx="16">
                  <c:v>0.0493710110073074</c:v>
                </c:pt>
                <c:pt idx="17">
                  <c:v>0.0499478744353064</c:v>
                </c:pt>
                <c:pt idx="18">
                  <c:v>0.0507975517017528</c:v>
                </c:pt>
                <c:pt idx="19">
                  <c:v>0.0505615381060221</c:v>
                </c:pt>
                <c:pt idx="20">
                  <c:v>0.0508088978766431</c:v>
                </c:pt>
                <c:pt idx="21">
                  <c:v>0.0507513208151316</c:v>
                </c:pt>
                <c:pt idx="22">
                  <c:v>0.050436161776368</c:v>
                </c:pt>
                <c:pt idx="23">
                  <c:v>0.0507920880694531</c:v>
                </c:pt>
                <c:pt idx="24">
                  <c:v>0.0509498944561715</c:v>
                </c:pt>
                <c:pt idx="25">
                  <c:v>0.0512544724191672</c:v>
                </c:pt>
                <c:pt idx="26">
                  <c:v>0.051254636700851</c:v>
                </c:pt>
                <c:pt idx="27">
                  <c:v>0.0510363707469691</c:v>
                </c:pt>
                <c:pt idx="28">
                  <c:v>0.0511808476221288</c:v>
                </c:pt>
                <c:pt idx="29">
                  <c:v>0.0513611343142925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4696021"/>
        <c:axId val="98363576"/>
      </c:lineChart>
      <c:catAx>
        <c:axId val="6469602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363576"/>
        <c:crosses val="autoZero"/>
        <c:auto val="1"/>
        <c:lblAlgn val="ctr"/>
        <c:lblOffset val="100"/>
        <c:noMultiLvlLbl val="0"/>
      </c:catAx>
      <c:valAx>
        <c:axId val="983635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69602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Samenstelling huishoudens Heusden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'03 Huishoudens'!C4</c:f>
              <c:strCache>
                <c:ptCount val="1"/>
                <c:pt idx="0">
                  <c:v>Eenpersoons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'03 Huishoudens'!$A$5:$A$33</c:f>
              <c:strCach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strCache>
            </c:strRef>
          </c:cat>
          <c:val>
            <c:numRef>
              <c:f>'03 Huishoudens'!$C$5:$C$33</c:f>
              <c:numCache>
                <c:formatCode>#,##0</c:formatCode>
                <c:ptCount val="29"/>
                <c:pt idx="0">
                  <c:v>2654</c:v>
                </c:pt>
                <c:pt idx="1">
                  <c:v>2865</c:v>
                </c:pt>
                <c:pt idx="2">
                  <c:v>3055</c:v>
                </c:pt>
                <c:pt idx="3">
                  <c:v>3198</c:v>
                </c:pt>
                <c:pt idx="4">
                  <c:v>3343</c:v>
                </c:pt>
                <c:pt idx="5">
                  <c:v>3420</c:v>
                </c:pt>
                <c:pt idx="6">
                  <c:v>3446</c:v>
                </c:pt>
                <c:pt idx="7">
                  <c:v>3581</c:v>
                </c:pt>
                <c:pt idx="8">
                  <c:v>3695</c:v>
                </c:pt>
                <c:pt idx="9">
                  <c:v>3833</c:v>
                </c:pt>
                <c:pt idx="10">
                  <c:v>3971</c:v>
                </c:pt>
                <c:pt idx="11">
                  <c:v>4126</c:v>
                </c:pt>
                <c:pt idx="12">
                  <c:v>4313</c:v>
                </c:pt>
                <c:pt idx="13">
                  <c:v>4320</c:v>
                </c:pt>
                <c:pt idx="14">
                  <c:v>4500</c:v>
                </c:pt>
                <c:pt idx="15">
                  <c:v>4601</c:v>
                </c:pt>
                <c:pt idx="16">
                  <c:v>4693</c:v>
                </c:pt>
                <c:pt idx="17">
                  <c:v>4761</c:v>
                </c:pt>
                <c:pt idx="18">
                  <c:v>4904</c:v>
                </c:pt>
                <c:pt idx="19">
                  <c:v>5008</c:v>
                </c:pt>
                <c:pt idx="20">
                  <c:v>5175</c:v>
                </c:pt>
                <c:pt idx="21">
                  <c:v>5195</c:v>
                </c:pt>
                <c:pt idx="22">
                  <c:v>5359</c:v>
                </c:pt>
                <c:pt idx="23">
                  <c:v>5594</c:v>
                </c:pt>
                <c:pt idx="24">
                  <c:v>5719</c:v>
                </c:pt>
                <c:pt idx="25">
                  <c:v>5913</c:v>
                </c:pt>
                <c:pt idx="26">
                  <c:v>5994</c:v>
                </c:pt>
                <c:pt idx="27">
                  <c:v>6193</c:v>
                </c:pt>
                <c:pt idx="28">
                  <c:v>6294</c:v>
                </c:pt>
              </c:numCache>
            </c:numRef>
          </c:val>
        </c:ser>
        <c:ser>
          <c:idx val="1"/>
          <c:order val="1"/>
          <c:tx>
            <c:strRef>
              <c:f>'03 Huishoudens'!D4</c:f>
              <c:strCache>
                <c:ptCount val="1"/>
                <c:pt idx="0">
                  <c:v>Meerpersoons zonder kinderen</c:v>
                </c:pt>
              </c:strCache>
            </c:strRef>
          </c:tx>
          <c:spPr>
            <a:solidFill>
              <a:srgbClr val="C0504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'03 Huishoudens'!$A$5:$A$33</c:f>
              <c:strCach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strCache>
            </c:strRef>
          </c:cat>
          <c:val>
            <c:numRef>
              <c:f>'03 Huishoudens'!$D$5:$D$33</c:f>
              <c:numCache>
                <c:formatCode>#,##0</c:formatCode>
                <c:ptCount val="29"/>
                <c:pt idx="0">
                  <c:v>4780</c:v>
                </c:pt>
                <c:pt idx="1">
                  <c:v>4919</c:v>
                </c:pt>
                <c:pt idx="2">
                  <c:v>5098</c:v>
                </c:pt>
                <c:pt idx="3">
                  <c:v>5294</c:v>
                </c:pt>
                <c:pt idx="4">
                  <c:v>5249</c:v>
                </c:pt>
                <c:pt idx="5">
                  <c:v>5311</c:v>
                </c:pt>
                <c:pt idx="6">
                  <c:v>5476</c:v>
                </c:pt>
                <c:pt idx="7">
                  <c:v>5406</c:v>
                </c:pt>
                <c:pt idx="8">
                  <c:v>5433</c:v>
                </c:pt>
                <c:pt idx="9">
                  <c:v>5499</c:v>
                </c:pt>
                <c:pt idx="10">
                  <c:v>5593</c:v>
                </c:pt>
                <c:pt idx="11">
                  <c:v>5646</c:v>
                </c:pt>
                <c:pt idx="12">
                  <c:v>5775</c:v>
                </c:pt>
                <c:pt idx="13">
                  <c:v>5856</c:v>
                </c:pt>
                <c:pt idx="14">
                  <c:v>5865</c:v>
                </c:pt>
                <c:pt idx="15">
                  <c:v>5855</c:v>
                </c:pt>
                <c:pt idx="16">
                  <c:v>5971</c:v>
                </c:pt>
                <c:pt idx="17">
                  <c:v>6023</c:v>
                </c:pt>
                <c:pt idx="18">
                  <c:v>6057</c:v>
                </c:pt>
                <c:pt idx="19">
                  <c:v>6058</c:v>
                </c:pt>
                <c:pt idx="20">
                  <c:v>6090</c:v>
                </c:pt>
                <c:pt idx="21">
                  <c:v>6173</c:v>
                </c:pt>
                <c:pt idx="22">
                  <c:v>6334</c:v>
                </c:pt>
                <c:pt idx="23">
                  <c:v>6499</c:v>
                </c:pt>
                <c:pt idx="24">
                  <c:v>6566</c:v>
                </c:pt>
                <c:pt idx="25">
                  <c:v>6679</c:v>
                </c:pt>
                <c:pt idx="26">
                  <c:v>6698</c:v>
                </c:pt>
                <c:pt idx="27">
                  <c:v>6704</c:v>
                </c:pt>
                <c:pt idx="28">
                  <c:v>6789</c:v>
                </c:pt>
              </c:numCache>
            </c:numRef>
          </c:val>
        </c:ser>
        <c:ser>
          <c:idx val="2"/>
          <c:order val="2"/>
          <c:tx>
            <c:strRef>
              <c:f>'03 Huishoudens'!E4</c:f>
              <c:strCache>
                <c:ptCount val="1"/>
                <c:pt idx="0">
                  <c:v>Meerpersoons met kinderen</c:v>
                </c:pt>
              </c:strCache>
            </c:strRef>
          </c:tx>
          <c:spPr>
            <a:solidFill>
              <a:srgbClr val="9BBB59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'03 Huishoudens'!$A$5:$A$33</c:f>
              <c:strCach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strCache>
            </c:strRef>
          </c:cat>
          <c:val>
            <c:numRef>
              <c:f>'03 Huishoudens'!$E$5:$E$33</c:f>
              <c:numCache>
                <c:formatCode>#,##0</c:formatCode>
                <c:ptCount val="29"/>
                <c:pt idx="0">
                  <c:v>7645</c:v>
                </c:pt>
                <c:pt idx="1">
                  <c:v>7590</c:v>
                </c:pt>
                <c:pt idx="2">
                  <c:v>7577</c:v>
                </c:pt>
                <c:pt idx="3">
                  <c:v>7528</c:v>
                </c:pt>
                <c:pt idx="4">
                  <c:v>7555</c:v>
                </c:pt>
                <c:pt idx="5">
                  <c:v>7552</c:v>
                </c:pt>
                <c:pt idx="6">
                  <c:v>7473</c:v>
                </c:pt>
                <c:pt idx="7">
                  <c:v>7480</c:v>
                </c:pt>
                <c:pt idx="8">
                  <c:v>7436</c:v>
                </c:pt>
                <c:pt idx="9">
                  <c:v>7392</c:v>
                </c:pt>
                <c:pt idx="10">
                  <c:v>7270</c:v>
                </c:pt>
                <c:pt idx="11">
                  <c:v>7224</c:v>
                </c:pt>
                <c:pt idx="12">
                  <c:v>7166</c:v>
                </c:pt>
                <c:pt idx="13">
                  <c:v>7130</c:v>
                </c:pt>
                <c:pt idx="14">
                  <c:v>7133</c:v>
                </c:pt>
                <c:pt idx="15">
                  <c:v>7154</c:v>
                </c:pt>
                <c:pt idx="16">
                  <c:v>7125</c:v>
                </c:pt>
                <c:pt idx="17">
                  <c:v>7075</c:v>
                </c:pt>
                <c:pt idx="18">
                  <c:v>7034</c:v>
                </c:pt>
                <c:pt idx="19">
                  <c:v>7047</c:v>
                </c:pt>
                <c:pt idx="20">
                  <c:v>7032</c:v>
                </c:pt>
                <c:pt idx="21">
                  <c:v>7046</c:v>
                </c:pt>
                <c:pt idx="22">
                  <c:v>7009</c:v>
                </c:pt>
                <c:pt idx="23">
                  <c:v>7002</c:v>
                </c:pt>
                <c:pt idx="24">
                  <c:v>7044</c:v>
                </c:pt>
                <c:pt idx="25">
                  <c:v>7092</c:v>
                </c:pt>
                <c:pt idx="26">
                  <c:v>7133</c:v>
                </c:pt>
                <c:pt idx="27">
                  <c:v>7174</c:v>
                </c:pt>
                <c:pt idx="28">
                  <c:v>7200</c:v>
                </c:pt>
              </c:numCache>
            </c:numRef>
          </c:val>
        </c:ser>
        <c:gapWidth val="150"/>
        <c:overlap val="100"/>
        <c:axId val="39288651"/>
        <c:axId val="64550131"/>
      </c:barChart>
      <c:catAx>
        <c:axId val="3928865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550131"/>
        <c:crosses val="autoZero"/>
        <c:auto val="1"/>
        <c:lblAlgn val="ctr"/>
        <c:lblOffset val="100"/>
        <c:noMultiLvlLbl val="0"/>
      </c:catAx>
      <c:valAx>
        <c:axId val="6455013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928865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Geboorteoverschot versus migratiesaldo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'04 Natuurlijk en migratie'!D4</c:f>
              <c:strCache>
                <c:ptCount val="1"/>
                <c:pt idx="0">
                  <c:v>Geboorte-overschot</c:v>
                </c:pt>
              </c:strCache>
            </c:strRef>
          </c:tx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'04 Natuurlijk en migratie'!$A$5:$A$33</c:f>
              <c:strCach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strCache>
            </c:strRef>
          </c:cat>
          <c:val>
            <c:numRef>
              <c:f>'04 Natuurlijk en migratie'!$D$5:$D$33</c:f>
              <c:numCache>
                <c:formatCode>#,##0;[RED]\-#,##0</c:formatCode>
                <c:ptCount val="29"/>
                <c:pt idx="0">
                  <c:v>284</c:v>
                </c:pt>
                <c:pt idx="1">
                  <c:v>285</c:v>
                </c:pt>
                <c:pt idx="2">
                  <c:v>268</c:v>
                </c:pt>
                <c:pt idx="3">
                  <c:v>266</c:v>
                </c:pt>
                <c:pt idx="4">
                  <c:v>262</c:v>
                </c:pt>
                <c:pt idx="5">
                  <c:v>233</c:v>
                </c:pt>
                <c:pt idx="6">
                  <c:v>225</c:v>
                </c:pt>
                <c:pt idx="7">
                  <c:v>182</c:v>
                </c:pt>
                <c:pt idx="8">
                  <c:v>241</c:v>
                </c:pt>
                <c:pt idx="9">
                  <c:v>145</c:v>
                </c:pt>
                <c:pt idx="10">
                  <c:v>196</c:v>
                </c:pt>
                <c:pt idx="11">
                  <c:v>138</c:v>
                </c:pt>
                <c:pt idx="12">
                  <c:v>195</c:v>
                </c:pt>
                <c:pt idx="13">
                  <c:v>135</c:v>
                </c:pt>
                <c:pt idx="14">
                  <c:v>113</c:v>
                </c:pt>
                <c:pt idx="15">
                  <c:v>118</c:v>
                </c:pt>
                <c:pt idx="16">
                  <c:v>64</c:v>
                </c:pt>
                <c:pt idx="17">
                  <c:v>124</c:v>
                </c:pt>
                <c:pt idx="18">
                  <c:v>45</c:v>
                </c:pt>
                <c:pt idx="19">
                  <c:v>81</c:v>
                </c:pt>
                <c:pt idx="20">
                  <c:v>31</c:v>
                </c:pt>
                <c:pt idx="21">
                  <c:v>35</c:v>
                </c:pt>
                <c:pt idx="22">
                  <c:v>33</c:v>
                </c:pt>
                <c:pt idx="23">
                  <c:v>-54</c:v>
                </c:pt>
                <c:pt idx="24">
                  <c:v>33</c:v>
                </c:pt>
                <c:pt idx="25">
                  <c:v>23</c:v>
                </c:pt>
                <c:pt idx="26">
                  <c:v>-73</c:v>
                </c:pt>
                <c:pt idx="27">
                  <c:v>-20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'04 Natuurlijk en migratie'!G4</c:f>
              <c:strCache>
                <c:ptCount val="1"/>
                <c:pt idx="0">
                  <c:v>Binnenlands saldo</c:v>
                </c:pt>
              </c:strCache>
            </c:strRef>
          </c:tx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'04 Natuurlijk en migratie'!$A$5:$A$33</c:f>
              <c:strCach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strCache>
            </c:strRef>
          </c:cat>
          <c:val>
            <c:numRef>
              <c:f>'04 Natuurlijk en migratie'!$G$5:$G$33</c:f>
              <c:numCache>
                <c:formatCode>#,##0;[RED]\-#,##0</c:formatCode>
                <c:ptCount val="29"/>
                <c:pt idx="0">
                  <c:v>-204</c:v>
                </c:pt>
                <c:pt idx="1">
                  <c:v>155</c:v>
                </c:pt>
                <c:pt idx="2">
                  <c:v>39</c:v>
                </c:pt>
                <c:pt idx="3">
                  <c:v>-144</c:v>
                </c:pt>
                <c:pt idx="4">
                  <c:v>-111</c:v>
                </c:pt>
                <c:pt idx="5">
                  <c:v>-223</c:v>
                </c:pt>
                <c:pt idx="6">
                  <c:v>-346</c:v>
                </c:pt>
                <c:pt idx="7">
                  <c:v>-256</c:v>
                </c:pt>
                <c:pt idx="8">
                  <c:v>-170</c:v>
                </c:pt>
                <c:pt idx="9">
                  <c:v>-327</c:v>
                </c:pt>
                <c:pt idx="10">
                  <c:v>-133</c:v>
                </c:pt>
                <c:pt idx="11">
                  <c:v>-41</c:v>
                </c:pt>
                <c:pt idx="12">
                  <c:v>-285</c:v>
                </c:pt>
                <c:pt idx="13">
                  <c:v>-36</c:v>
                </c:pt>
                <c:pt idx="14">
                  <c:v>-137</c:v>
                </c:pt>
                <c:pt idx="15">
                  <c:v>-34</c:v>
                </c:pt>
                <c:pt idx="16">
                  <c:v>-207</c:v>
                </c:pt>
                <c:pt idx="17">
                  <c:v>-156</c:v>
                </c:pt>
                <c:pt idx="18">
                  <c:v>24</c:v>
                </c:pt>
                <c:pt idx="19">
                  <c:v>33</c:v>
                </c:pt>
                <c:pt idx="20">
                  <c:v>105</c:v>
                </c:pt>
                <c:pt idx="21">
                  <c:v>199</c:v>
                </c:pt>
                <c:pt idx="22">
                  <c:v>437</c:v>
                </c:pt>
                <c:pt idx="23">
                  <c:v>260</c:v>
                </c:pt>
                <c:pt idx="24">
                  <c:v>320</c:v>
                </c:pt>
                <c:pt idx="25">
                  <c:v>35</c:v>
                </c:pt>
                <c:pt idx="26">
                  <c:v>164</c:v>
                </c:pt>
                <c:pt idx="27">
                  <c:v>267</c:v>
                </c:pt>
                <c:pt idx="28">
                  <c:v>246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2295870"/>
        <c:axId val="31437439"/>
      </c:lineChart>
      <c:catAx>
        <c:axId val="8229587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1437439"/>
        <c:crosses val="autoZero"/>
        <c:auto val="1"/>
        <c:lblAlgn val="ctr"/>
        <c:lblOffset val="100"/>
        <c:noMultiLvlLbl val="0"/>
      </c:catAx>
      <c:valAx>
        <c:axId val="314374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[RED]\-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29587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Leeftijdsopbouw per kern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percentStacked"/>
        <c:varyColors val="0"/>
        <c:ser>
          <c:idx val="0"/>
          <c:order val="0"/>
          <c:tx>
            <c:strRef>
              <c:f>'05 Kernen'!C4</c:f>
              <c:strCache>
                <c:ptCount val="1"/>
                <c:pt idx="0">
                  <c:v>0-15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'05 Kernen'!$A$5:$A$15</c:f>
              <c:strCache>
                <c:ptCount val="11"/>
                <c:pt idx="0">
                  <c:v>Drunen</c:v>
                </c:pt>
                <c:pt idx="1">
                  <c:v>Vlijmen</c:v>
                </c:pt>
                <c:pt idx="2">
                  <c:v>Oudheusden</c:v>
                </c:pt>
                <c:pt idx="3">
                  <c:v>Haarsteeg</c:v>
                </c:pt>
                <c:pt idx="4">
                  <c:v>Nieuwkuijk</c:v>
                </c:pt>
                <c:pt idx="5">
                  <c:v>Elshout</c:v>
                </c:pt>
                <c:pt idx="6">
                  <c:v>Heusden (vesting)</c:v>
                </c:pt>
                <c:pt idx="7">
                  <c:v>Herpt</c:v>
                </c:pt>
                <c:pt idx="8">
                  <c:v>Hedikhuizen</c:v>
                </c:pt>
                <c:pt idx="9">
                  <c:v>Heesbeen</c:v>
                </c:pt>
                <c:pt idx="10">
                  <c:v>Doeveren</c:v>
                </c:pt>
              </c:strCache>
            </c:strRef>
          </c:cat>
          <c:val>
            <c:numRef>
              <c:f>'05 Kernen'!$C$5:$C$15</c:f>
              <c:numCache>
                <c:formatCode>#,##0</c:formatCode>
                <c:ptCount val="11"/>
                <c:pt idx="0">
                  <c:v>2740</c:v>
                </c:pt>
                <c:pt idx="1">
                  <c:v>2585</c:v>
                </c:pt>
                <c:pt idx="2">
                  <c:v>375</c:v>
                </c:pt>
                <c:pt idx="3">
                  <c:v>365</c:v>
                </c:pt>
                <c:pt idx="4">
                  <c:v>270</c:v>
                </c:pt>
                <c:pt idx="5">
                  <c:v>280</c:v>
                </c:pt>
                <c:pt idx="6">
                  <c:v>115</c:v>
                </c:pt>
                <c:pt idx="7">
                  <c:v>115</c:v>
                </c:pt>
                <c:pt idx="8">
                  <c:v>25</c:v>
                </c:pt>
                <c:pt idx="9">
                  <c:v>20</c:v>
                </c:pt>
                <c:pt idx="10">
                  <c:v>15</c:v>
                </c:pt>
              </c:numCache>
            </c:numRef>
          </c:val>
        </c:ser>
        <c:ser>
          <c:idx val="1"/>
          <c:order val="1"/>
          <c:tx>
            <c:strRef>
              <c:f>'05 Kernen'!D4</c:f>
              <c:strCache>
                <c:ptCount val="1"/>
                <c:pt idx="0">
                  <c:v>15-25</c:v>
                </c:pt>
              </c:strCache>
            </c:strRef>
          </c:tx>
          <c:spPr>
            <a:solidFill>
              <a:srgbClr val="C0504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'05 Kernen'!$A$5:$A$15</c:f>
              <c:strCache>
                <c:ptCount val="11"/>
                <c:pt idx="0">
                  <c:v>Drunen</c:v>
                </c:pt>
                <c:pt idx="1">
                  <c:v>Vlijmen</c:v>
                </c:pt>
                <c:pt idx="2">
                  <c:v>Oudheusden</c:v>
                </c:pt>
                <c:pt idx="3">
                  <c:v>Haarsteeg</c:v>
                </c:pt>
                <c:pt idx="4">
                  <c:v>Nieuwkuijk</c:v>
                </c:pt>
                <c:pt idx="5">
                  <c:v>Elshout</c:v>
                </c:pt>
                <c:pt idx="6">
                  <c:v>Heusden (vesting)</c:v>
                </c:pt>
                <c:pt idx="7">
                  <c:v>Herpt</c:v>
                </c:pt>
                <c:pt idx="8">
                  <c:v>Hedikhuizen</c:v>
                </c:pt>
                <c:pt idx="9">
                  <c:v>Heesbeen</c:v>
                </c:pt>
                <c:pt idx="10">
                  <c:v>Doeveren</c:v>
                </c:pt>
              </c:strCache>
            </c:strRef>
          </c:cat>
          <c:val>
            <c:numRef>
              <c:f>'05 Kernen'!$D$5:$D$15</c:f>
              <c:numCache>
                <c:formatCode>#,##0</c:formatCode>
                <c:ptCount val="11"/>
                <c:pt idx="0">
                  <c:v>1895</c:v>
                </c:pt>
                <c:pt idx="1">
                  <c:v>1595</c:v>
                </c:pt>
                <c:pt idx="2">
                  <c:v>320</c:v>
                </c:pt>
                <c:pt idx="3">
                  <c:v>385</c:v>
                </c:pt>
                <c:pt idx="4">
                  <c:v>275</c:v>
                </c:pt>
                <c:pt idx="5">
                  <c:v>220</c:v>
                </c:pt>
                <c:pt idx="6">
                  <c:v>85</c:v>
                </c:pt>
                <c:pt idx="7">
                  <c:v>100</c:v>
                </c:pt>
                <c:pt idx="8">
                  <c:v>40</c:v>
                </c:pt>
                <c:pt idx="9">
                  <c:v>20</c:v>
                </c:pt>
                <c:pt idx="10">
                  <c:v>15</c:v>
                </c:pt>
              </c:numCache>
            </c:numRef>
          </c:val>
        </c:ser>
        <c:ser>
          <c:idx val="2"/>
          <c:order val="2"/>
          <c:tx>
            <c:strRef>
              <c:f>'05 Kernen'!E4</c:f>
              <c:strCache>
                <c:ptCount val="1"/>
                <c:pt idx="0">
                  <c:v>25-45</c:v>
                </c:pt>
              </c:strCache>
            </c:strRef>
          </c:tx>
          <c:spPr>
            <a:solidFill>
              <a:srgbClr val="9BBB59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'05 Kernen'!$A$5:$A$15</c:f>
              <c:strCache>
                <c:ptCount val="11"/>
                <c:pt idx="0">
                  <c:v>Drunen</c:v>
                </c:pt>
                <c:pt idx="1">
                  <c:v>Vlijmen</c:v>
                </c:pt>
                <c:pt idx="2">
                  <c:v>Oudheusden</c:v>
                </c:pt>
                <c:pt idx="3">
                  <c:v>Haarsteeg</c:v>
                </c:pt>
                <c:pt idx="4">
                  <c:v>Nieuwkuijk</c:v>
                </c:pt>
                <c:pt idx="5">
                  <c:v>Elshout</c:v>
                </c:pt>
                <c:pt idx="6">
                  <c:v>Heusden (vesting)</c:v>
                </c:pt>
                <c:pt idx="7">
                  <c:v>Herpt</c:v>
                </c:pt>
                <c:pt idx="8">
                  <c:v>Hedikhuizen</c:v>
                </c:pt>
                <c:pt idx="9">
                  <c:v>Heesbeen</c:v>
                </c:pt>
                <c:pt idx="10">
                  <c:v>Doeveren</c:v>
                </c:pt>
              </c:strCache>
            </c:strRef>
          </c:cat>
          <c:val>
            <c:numRef>
              <c:f>'05 Kernen'!$E$5:$E$15</c:f>
              <c:numCache>
                <c:formatCode>#,##0</c:formatCode>
                <c:ptCount val="11"/>
                <c:pt idx="0">
                  <c:v>4060</c:v>
                </c:pt>
                <c:pt idx="1">
                  <c:v>4150</c:v>
                </c:pt>
                <c:pt idx="2">
                  <c:v>770</c:v>
                </c:pt>
                <c:pt idx="3">
                  <c:v>600</c:v>
                </c:pt>
                <c:pt idx="4">
                  <c:v>425</c:v>
                </c:pt>
                <c:pt idx="5">
                  <c:v>435</c:v>
                </c:pt>
                <c:pt idx="6">
                  <c:v>235</c:v>
                </c:pt>
                <c:pt idx="7">
                  <c:v>180</c:v>
                </c:pt>
                <c:pt idx="8">
                  <c:v>35</c:v>
                </c:pt>
                <c:pt idx="9">
                  <c:v>40</c:v>
                </c:pt>
                <c:pt idx="10">
                  <c:v>15</c:v>
                </c:pt>
              </c:numCache>
            </c:numRef>
          </c:val>
        </c:ser>
        <c:ser>
          <c:idx val="3"/>
          <c:order val="3"/>
          <c:tx>
            <c:strRef>
              <c:f>'05 Kernen'!F4</c:f>
              <c:strCache>
                <c:ptCount val="1"/>
                <c:pt idx="0">
                  <c:v>45-65</c:v>
                </c:pt>
              </c:strCache>
            </c:strRef>
          </c:tx>
          <c:spPr>
            <a:solidFill>
              <a:srgbClr val="8064A2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'05 Kernen'!$A$5:$A$15</c:f>
              <c:strCache>
                <c:ptCount val="11"/>
                <c:pt idx="0">
                  <c:v>Drunen</c:v>
                </c:pt>
                <c:pt idx="1">
                  <c:v>Vlijmen</c:v>
                </c:pt>
                <c:pt idx="2">
                  <c:v>Oudheusden</c:v>
                </c:pt>
                <c:pt idx="3">
                  <c:v>Haarsteeg</c:v>
                </c:pt>
                <c:pt idx="4">
                  <c:v>Nieuwkuijk</c:v>
                </c:pt>
                <c:pt idx="5">
                  <c:v>Elshout</c:v>
                </c:pt>
                <c:pt idx="6">
                  <c:v>Heusden (vesting)</c:v>
                </c:pt>
                <c:pt idx="7">
                  <c:v>Herpt</c:v>
                </c:pt>
                <c:pt idx="8">
                  <c:v>Hedikhuizen</c:v>
                </c:pt>
                <c:pt idx="9">
                  <c:v>Heesbeen</c:v>
                </c:pt>
                <c:pt idx="10">
                  <c:v>Doeveren</c:v>
                </c:pt>
              </c:strCache>
            </c:strRef>
          </c:cat>
          <c:val>
            <c:numRef>
              <c:f>'05 Kernen'!$F$5:$F$15</c:f>
              <c:numCache>
                <c:formatCode>#,##0</c:formatCode>
                <c:ptCount val="11"/>
                <c:pt idx="0">
                  <c:v>5100</c:v>
                </c:pt>
                <c:pt idx="1">
                  <c:v>4300</c:v>
                </c:pt>
                <c:pt idx="2">
                  <c:v>745</c:v>
                </c:pt>
                <c:pt idx="3">
                  <c:v>835</c:v>
                </c:pt>
                <c:pt idx="4">
                  <c:v>715</c:v>
                </c:pt>
                <c:pt idx="5">
                  <c:v>530</c:v>
                </c:pt>
                <c:pt idx="6">
                  <c:v>455</c:v>
                </c:pt>
                <c:pt idx="7">
                  <c:v>280</c:v>
                </c:pt>
                <c:pt idx="8">
                  <c:v>110</c:v>
                </c:pt>
                <c:pt idx="9">
                  <c:v>65</c:v>
                </c:pt>
                <c:pt idx="10">
                  <c:v>30</c:v>
                </c:pt>
              </c:numCache>
            </c:numRef>
          </c:val>
        </c:ser>
        <c:ser>
          <c:idx val="4"/>
          <c:order val="4"/>
          <c:tx>
            <c:strRef>
              <c:f>'05 Kernen'!G4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rgbClr val="4BACC6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'05 Kernen'!$A$5:$A$15</c:f>
              <c:strCache>
                <c:ptCount val="11"/>
                <c:pt idx="0">
                  <c:v>Drunen</c:v>
                </c:pt>
                <c:pt idx="1">
                  <c:v>Vlijmen</c:v>
                </c:pt>
                <c:pt idx="2">
                  <c:v>Oudheusden</c:v>
                </c:pt>
                <c:pt idx="3">
                  <c:v>Haarsteeg</c:v>
                </c:pt>
                <c:pt idx="4">
                  <c:v>Nieuwkuijk</c:v>
                </c:pt>
                <c:pt idx="5">
                  <c:v>Elshout</c:v>
                </c:pt>
                <c:pt idx="6">
                  <c:v>Heusden (vesting)</c:v>
                </c:pt>
                <c:pt idx="7">
                  <c:v>Herpt</c:v>
                </c:pt>
                <c:pt idx="8">
                  <c:v>Hedikhuizen</c:v>
                </c:pt>
                <c:pt idx="9">
                  <c:v>Heesbeen</c:v>
                </c:pt>
                <c:pt idx="10">
                  <c:v>Doeveren</c:v>
                </c:pt>
              </c:strCache>
            </c:strRef>
          </c:cat>
          <c:val>
            <c:numRef>
              <c:f>'05 Kernen'!$G$5:$G$15</c:f>
              <c:numCache>
                <c:formatCode>#,##0</c:formatCode>
                <c:ptCount val="11"/>
                <c:pt idx="0">
                  <c:v>4535</c:v>
                </c:pt>
                <c:pt idx="1">
                  <c:v>3395</c:v>
                </c:pt>
                <c:pt idx="2">
                  <c:v>490</c:v>
                </c:pt>
                <c:pt idx="3">
                  <c:v>405</c:v>
                </c:pt>
                <c:pt idx="4">
                  <c:v>520</c:v>
                </c:pt>
                <c:pt idx="5">
                  <c:v>390</c:v>
                </c:pt>
                <c:pt idx="6">
                  <c:v>395</c:v>
                </c:pt>
                <c:pt idx="7">
                  <c:v>155</c:v>
                </c:pt>
                <c:pt idx="8">
                  <c:v>65</c:v>
                </c:pt>
                <c:pt idx="9">
                  <c:v>35</c:v>
                </c:pt>
                <c:pt idx="10">
                  <c:v>15</c:v>
                </c:pt>
              </c:numCache>
            </c:numRef>
          </c:val>
        </c:ser>
        <c:gapWidth val="150"/>
        <c:overlap val="100"/>
        <c:axId val="58593466"/>
        <c:axId val="7173600"/>
      </c:barChart>
      <c:catAx>
        <c:axId val="585934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173600"/>
        <c:crosses val="autoZero"/>
        <c:auto val="1"/>
        <c:lblAlgn val="ctr"/>
        <c:lblOffset val="100"/>
        <c:noMultiLvlLbl val="0"/>
      </c:catAx>
      <c:valAx>
        <c:axId val="71736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9]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859346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Instroom en uitstroom per gemeente,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'06 Verhuisstromen'!B4</c:f>
              <c:strCache>
                <c:ptCount val="1"/>
                <c:pt idx="0">
                  <c:v>Naar Heusden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'06 Verhuisstromen'!$A$5:$A$21</c:f>
              <c:strCache>
                <c:ptCount val="17"/>
                <c:pt idx="0">
                  <c:v>'s-Hertogenbosch</c:v>
                </c:pt>
                <c:pt idx="1">
                  <c:v>Waalwijk</c:v>
                </c:pt>
                <c:pt idx="2">
                  <c:v>Tilburg</c:v>
                </c:pt>
                <c:pt idx="3">
                  <c:v>Altena</c:v>
                </c:pt>
                <c:pt idx="4">
                  <c:v>Vught</c:v>
                </c:pt>
                <c:pt idx="5">
                  <c:v>Loon op Zand</c:v>
                </c:pt>
                <c:pt idx="6">
                  <c:v>Eindhoven</c:v>
                </c:pt>
                <c:pt idx="7">
                  <c:v>Maasdriel</c:v>
                </c:pt>
                <c:pt idx="8">
                  <c:v>Oisterwijk</c:v>
                </c:pt>
                <c:pt idx="9">
                  <c:v>Oss</c:v>
                </c:pt>
                <c:pt idx="10">
                  <c:v>Gilze en Rijen</c:v>
                </c:pt>
                <c:pt idx="11">
                  <c:v>Breda</c:v>
                </c:pt>
                <c:pt idx="12">
                  <c:v>Amsterdam</c:v>
                </c:pt>
                <c:pt idx="13">
                  <c:v>Rotterdam</c:v>
                </c:pt>
                <c:pt idx="14">
                  <c:v>Utrecht</c:v>
                </c:pt>
                <c:pt idx="15">
                  <c:v>Boxtel</c:v>
                </c:pt>
                <c:pt idx="16">
                  <c:v>Meierijstad</c:v>
                </c:pt>
              </c:strCache>
            </c:strRef>
          </c:cat>
          <c:val>
            <c:numRef>
              <c:f>'06 Verhuisstromen'!$B$5:$B$21</c:f>
              <c:numCache>
                <c:formatCode>#,##0</c:formatCode>
                <c:ptCount val="17"/>
                <c:pt idx="0">
                  <c:v>560</c:v>
                </c:pt>
                <c:pt idx="1">
                  <c:v>179</c:v>
                </c:pt>
                <c:pt idx="2">
                  <c:v>109</c:v>
                </c:pt>
                <c:pt idx="3">
                  <c:v>76</c:v>
                </c:pt>
                <c:pt idx="4">
                  <c:v>51</c:v>
                </c:pt>
                <c:pt idx="5">
                  <c:v>41</c:v>
                </c:pt>
                <c:pt idx="6">
                  <c:v>40</c:v>
                </c:pt>
                <c:pt idx="7">
                  <c:v>39</c:v>
                </c:pt>
                <c:pt idx="8">
                  <c:v>37</c:v>
                </c:pt>
                <c:pt idx="9">
                  <c:v>34</c:v>
                </c:pt>
                <c:pt idx="10">
                  <c:v>30</c:v>
                </c:pt>
                <c:pt idx="11">
                  <c:v>23</c:v>
                </c:pt>
                <c:pt idx="12">
                  <c:v>23</c:v>
                </c:pt>
                <c:pt idx="13">
                  <c:v>24</c:v>
                </c:pt>
                <c:pt idx="14">
                  <c:v>21</c:v>
                </c:pt>
                <c:pt idx="15">
                  <c:v>18</c:v>
                </c:pt>
                <c:pt idx="16">
                  <c:v>17</c:v>
                </c:pt>
              </c:numCache>
            </c:numRef>
          </c:val>
        </c:ser>
        <c:ser>
          <c:idx val="1"/>
          <c:order val="1"/>
          <c:tx>
            <c:strRef>
              <c:f>'06 Verhuisstromen'!C4</c:f>
              <c:strCache>
                <c:ptCount val="1"/>
                <c:pt idx="0">
                  <c:v>Uit Heusden</c:v>
                </c:pt>
              </c:strCache>
            </c:strRef>
          </c:tx>
          <c:spPr>
            <a:solidFill>
              <a:srgbClr val="C0504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'06 Verhuisstromen'!$A$5:$A$21</c:f>
              <c:strCache>
                <c:ptCount val="17"/>
                <c:pt idx="0">
                  <c:v>'s-Hertogenbosch</c:v>
                </c:pt>
                <c:pt idx="1">
                  <c:v>Waalwijk</c:v>
                </c:pt>
                <c:pt idx="2">
                  <c:v>Tilburg</c:v>
                </c:pt>
                <c:pt idx="3">
                  <c:v>Altena</c:v>
                </c:pt>
                <c:pt idx="4">
                  <c:v>Vught</c:v>
                </c:pt>
                <c:pt idx="5">
                  <c:v>Loon op Zand</c:v>
                </c:pt>
                <c:pt idx="6">
                  <c:v>Eindhoven</c:v>
                </c:pt>
                <c:pt idx="7">
                  <c:v>Maasdriel</c:v>
                </c:pt>
                <c:pt idx="8">
                  <c:v>Oisterwijk</c:v>
                </c:pt>
                <c:pt idx="9">
                  <c:v>Oss</c:v>
                </c:pt>
                <c:pt idx="10">
                  <c:v>Gilze en Rijen</c:v>
                </c:pt>
                <c:pt idx="11">
                  <c:v>Breda</c:v>
                </c:pt>
                <c:pt idx="12">
                  <c:v>Amsterdam</c:v>
                </c:pt>
                <c:pt idx="13">
                  <c:v>Rotterdam</c:v>
                </c:pt>
                <c:pt idx="14">
                  <c:v>Utrecht</c:v>
                </c:pt>
                <c:pt idx="15">
                  <c:v>Boxtel</c:v>
                </c:pt>
                <c:pt idx="16">
                  <c:v>Meierijstad</c:v>
                </c:pt>
              </c:strCache>
            </c:strRef>
          </c:cat>
          <c:val>
            <c:numRef>
              <c:f>'06 Verhuisstromen'!$C$5:$C$21</c:f>
              <c:numCache>
                <c:formatCode>#,##0</c:formatCode>
                <c:ptCount val="17"/>
                <c:pt idx="0">
                  <c:v>341</c:v>
                </c:pt>
                <c:pt idx="1">
                  <c:v>270</c:v>
                </c:pt>
                <c:pt idx="2">
                  <c:v>139</c:v>
                </c:pt>
                <c:pt idx="3">
                  <c:v>39</c:v>
                </c:pt>
                <c:pt idx="4">
                  <c:v>68</c:v>
                </c:pt>
                <c:pt idx="5">
                  <c:v>37</c:v>
                </c:pt>
                <c:pt idx="6">
                  <c:v>28</c:v>
                </c:pt>
                <c:pt idx="7">
                  <c:v>25</c:v>
                </c:pt>
                <c:pt idx="8">
                  <c:v>26</c:v>
                </c:pt>
                <c:pt idx="9">
                  <c:v>34</c:v>
                </c:pt>
                <c:pt idx="10">
                  <c:v>18</c:v>
                </c:pt>
                <c:pt idx="11">
                  <c:v>33</c:v>
                </c:pt>
                <c:pt idx="12">
                  <c:v>21</c:v>
                </c:pt>
                <c:pt idx="13">
                  <c:v>29</c:v>
                </c:pt>
                <c:pt idx="14">
                  <c:v>30</c:v>
                </c:pt>
                <c:pt idx="15">
                  <c:v>25</c:v>
                </c:pt>
                <c:pt idx="16">
                  <c:v>34</c:v>
                </c:pt>
              </c:numCache>
            </c:numRef>
          </c:val>
        </c:ser>
        <c:gapWidth val="150"/>
        <c:overlap val="0"/>
        <c:axId val="82505032"/>
        <c:axId val="83624855"/>
      </c:barChart>
      <c:catAx>
        <c:axId val="82505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3624855"/>
        <c:crosses val="autoZero"/>
        <c:auto val="1"/>
        <c:lblAlgn val="ctr"/>
        <c:lblOffset val="100"/>
        <c:noMultiLvlLbl val="0"/>
      </c:catAx>
      <c:valAx>
        <c:axId val="836248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50503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Binnenlands migratiesaldo naar leeftijd,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'07 Verhuizen per leeftijd'!E4</c:f>
              <c:strCache>
                <c:ptCount val="1"/>
                <c:pt idx="0">
                  <c:v>Saldo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'07 Verhuizen per leeftijd'!$A$5:$A$24</c:f>
              <c:strCache>
                <c:ptCount val="20"/>
                <c:pt idx="0">
                  <c:v>0-5</c:v>
                </c:pt>
                <c:pt idx="1">
                  <c:v>5-10</c:v>
                </c:pt>
                <c:pt idx="2">
                  <c:v>10-15</c:v>
                </c:pt>
                <c:pt idx="3">
                  <c:v>15-20</c:v>
                </c:pt>
                <c:pt idx="4">
                  <c:v>20-25</c:v>
                </c:pt>
                <c:pt idx="5">
                  <c:v>25-30</c:v>
                </c:pt>
                <c:pt idx="6">
                  <c:v>30-35</c:v>
                </c:pt>
                <c:pt idx="7">
                  <c:v>35-40</c:v>
                </c:pt>
                <c:pt idx="8">
                  <c:v>40-45</c:v>
                </c:pt>
                <c:pt idx="9">
                  <c:v>45-50</c:v>
                </c:pt>
                <c:pt idx="10">
                  <c:v>50-55</c:v>
                </c:pt>
                <c:pt idx="11">
                  <c:v>55-60</c:v>
                </c:pt>
                <c:pt idx="12">
                  <c:v>60-65</c:v>
                </c:pt>
                <c:pt idx="13">
                  <c:v>65-70</c:v>
                </c:pt>
                <c:pt idx="14">
                  <c:v>70-75</c:v>
                </c:pt>
                <c:pt idx="15">
                  <c:v>75-80</c:v>
                </c:pt>
                <c:pt idx="16">
                  <c:v>80-85</c:v>
                </c:pt>
                <c:pt idx="17">
                  <c:v>85-90</c:v>
                </c:pt>
                <c:pt idx="18">
                  <c:v>90-95</c:v>
                </c:pt>
                <c:pt idx="19">
                  <c:v>95+</c:v>
                </c:pt>
              </c:strCache>
            </c:strRef>
          </c:cat>
          <c:val>
            <c:numRef>
              <c:f>'07 Verhuizen per leeftijd'!$E$5:$E$24</c:f>
              <c:numCache>
                <c:formatCode>#,##0;[RED]\-#,##0</c:formatCode>
                <c:ptCount val="20"/>
                <c:pt idx="0">
                  <c:v>44</c:v>
                </c:pt>
                <c:pt idx="1">
                  <c:v>24</c:v>
                </c:pt>
                <c:pt idx="2">
                  <c:v>12</c:v>
                </c:pt>
                <c:pt idx="3">
                  <c:v>14</c:v>
                </c:pt>
                <c:pt idx="4">
                  <c:v>-58</c:v>
                </c:pt>
                <c:pt idx="5">
                  <c:v>40</c:v>
                </c:pt>
                <c:pt idx="6">
                  <c:v>69</c:v>
                </c:pt>
                <c:pt idx="7">
                  <c:v>40</c:v>
                </c:pt>
                <c:pt idx="8">
                  <c:v>40</c:v>
                </c:pt>
                <c:pt idx="9">
                  <c:v>18</c:v>
                </c:pt>
                <c:pt idx="10">
                  <c:v>9</c:v>
                </c:pt>
                <c:pt idx="11">
                  <c:v>18</c:v>
                </c:pt>
                <c:pt idx="12">
                  <c:v>-10</c:v>
                </c:pt>
                <c:pt idx="13">
                  <c:v>-3</c:v>
                </c:pt>
                <c:pt idx="14">
                  <c:v>-5</c:v>
                </c:pt>
                <c:pt idx="15">
                  <c:v>4</c:v>
                </c:pt>
                <c:pt idx="16">
                  <c:v>-4</c:v>
                </c:pt>
                <c:pt idx="17">
                  <c:v>-6</c:v>
                </c:pt>
                <c:pt idx="18">
                  <c:v>3</c:v>
                </c:pt>
                <c:pt idx="19">
                  <c:v>-3</c:v>
                </c:pt>
              </c:numCache>
            </c:numRef>
          </c:val>
        </c:ser>
        <c:gapWidth val="150"/>
        <c:overlap val="0"/>
        <c:axId val="21695940"/>
        <c:axId val="90883972"/>
      </c:barChart>
      <c:catAx>
        <c:axId val="216959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0883972"/>
        <c:crosses val="autoZero"/>
        <c:auto val="1"/>
        <c:lblAlgn val="ctr"/>
        <c:lblOffset val="100"/>
        <c:noMultiLvlLbl val="0"/>
      </c:catAx>
      <c:valAx>
        <c:axId val="908839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[RED]\-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169594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Bevolking naar leeftijdsgroep: 2026 versus 2040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'08 Prognose 2040'!B4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'08 Prognose 2040'!$A$5:$A$11</c:f>
              <c:strCache>
                <c:ptCount val="7"/>
                <c:pt idx="0">
                  <c:v>0-15</c:v>
                </c:pt>
                <c:pt idx="1">
                  <c:v>15-25</c:v>
                </c:pt>
                <c:pt idx="2">
                  <c:v>25-45</c:v>
                </c:pt>
                <c:pt idx="3">
                  <c:v>45-65</c:v>
                </c:pt>
                <c:pt idx="4">
                  <c:v>65-75</c:v>
                </c:pt>
                <c:pt idx="5">
                  <c:v>75-85</c:v>
                </c:pt>
                <c:pt idx="6">
                  <c:v>85+</c:v>
                </c:pt>
              </c:strCache>
            </c:strRef>
          </c:cat>
          <c:val>
            <c:numRef>
              <c:f>'08 Prognose 2040'!$B$5:$B$11</c:f>
              <c:numCache>
                <c:formatCode>#,##0</c:formatCode>
                <c:ptCount val="7"/>
                <c:pt idx="0">
                  <c:v>6952</c:v>
                </c:pt>
                <c:pt idx="1">
                  <c:v>4948</c:v>
                </c:pt>
                <c:pt idx="2">
                  <c:v>11096</c:v>
                </c:pt>
                <c:pt idx="3">
                  <c:v>13070</c:v>
                </c:pt>
                <c:pt idx="4">
                  <c:v>5744</c:v>
                </c:pt>
                <c:pt idx="5">
                  <c:v>3752</c:v>
                </c:pt>
                <c:pt idx="6">
                  <c:v>1127</c:v>
                </c:pt>
              </c:numCache>
            </c:numRef>
          </c:val>
        </c:ser>
        <c:ser>
          <c:idx val="1"/>
          <c:order val="1"/>
          <c:tx>
            <c:strRef>
              <c:f>'08 Prognose 2040'!C4</c:f>
              <c:strCache>
                <c:ptCount val="1"/>
                <c:pt idx="0">
                  <c:v>2040 trend</c:v>
                </c:pt>
              </c:strCache>
            </c:strRef>
          </c:tx>
          <c:spPr>
            <a:solidFill>
              <a:srgbClr val="C0504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'08 Prognose 2040'!$A$5:$A$11</c:f>
              <c:strCache>
                <c:ptCount val="7"/>
                <c:pt idx="0">
                  <c:v>0-15</c:v>
                </c:pt>
                <c:pt idx="1">
                  <c:v>15-25</c:v>
                </c:pt>
                <c:pt idx="2">
                  <c:v>25-45</c:v>
                </c:pt>
                <c:pt idx="3">
                  <c:v>45-65</c:v>
                </c:pt>
                <c:pt idx="4">
                  <c:v>65-75</c:v>
                </c:pt>
                <c:pt idx="5">
                  <c:v>75-85</c:v>
                </c:pt>
                <c:pt idx="6">
                  <c:v>85+</c:v>
                </c:pt>
              </c:strCache>
            </c:strRef>
          </c:cat>
          <c:val>
            <c:numRef>
              <c:f>'08 Prognose 2040'!$C$5:$C$11</c:f>
              <c:numCache>
                <c:formatCode>#,##0</c:formatCode>
                <c:ptCount val="7"/>
                <c:pt idx="0">
                  <c:v>7188</c:v>
                </c:pt>
                <c:pt idx="1">
                  <c:v>4984</c:v>
                </c:pt>
                <c:pt idx="2">
                  <c:v>12190</c:v>
                </c:pt>
                <c:pt idx="3">
                  <c:v>12288</c:v>
                </c:pt>
                <c:pt idx="4">
                  <c:v>6223</c:v>
                </c:pt>
                <c:pt idx="5">
                  <c:v>4845</c:v>
                </c:pt>
                <c:pt idx="6">
                  <c:v>2197</c:v>
                </c:pt>
              </c:numCache>
            </c:numRef>
          </c:val>
        </c:ser>
        <c:gapWidth val="150"/>
        <c:overlap val="0"/>
        <c:axId val="85349232"/>
        <c:axId val="52778051"/>
      </c:barChart>
      <c:catAx>
        <c:axId val="853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2778051"/>
        <c:crosses val="autoZero"/>
        <c:auto val="1"/>
        <c:lblAlgn val="ctr"/>
        <c:lblOffset val="100"/>
        <c:noMultiLvlLbl val="0"/>
      </c:catAx>
      <c:valAx>
        <c:axId val="527780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34923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Gemiddelde WOZ-waarde (x 1.000 euro)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'10 Wonen'!D4</c:f>
              <c:strCache>
                <c:ptCount val="1"/>
                <c:pt idx="0">
                  <c:v>Gem. WOZ (x 1.000 euro)</c:v>
                </c:pt>
              </c:strCache>
            </c:strRef>
          </c:tx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 Wonen'!$A$5:$A$33</c:f>
              <c:strCach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strCache>
            </c:strRef>
          </c:cat>
          <c:val>
            <c:numRef>
              <c:f>'10 Wonen'!$D$5:$D$33</c:f>
              <c:numCache>
                <c:formatCode>#,##0</c:formatCode>
                <c:ptCount val="29"/>
                <c:pt idx="0">
                  <c:v>84</c:v>
                </c:pt>
                <c:pt idx="1">
                  <c:v>83</c:v>
                </c:pt>
                <c:pt idx="2">
                  <c:v>84</c:v>
                </c:pt>
                <c:pt idx="3">
                  <c:v>85</c:v>
                </c:pt>
                <c:pt idx="4">
                  <c:v>164</c:v>
                </c:pt>
                <c:pt idx="5">
                  <c:v>164</c:v>
                </c:pt>
                <c:pt idx="6">
                  <c:v>165</c:v>
                </c:pt>
                <c:pt idx="7">
                  <c:v>165</c:v>
                </c:pt>
                <c:pt idx="8">
                  <c:v>251</c:v>
                </c:pt>
                <c:pt idx="9">
                  <c:v>253</c:v>
                </c:pt>
                <c:pt idx="10">
                  <c:v>275</c:v>
                </c:pt>
                <c:pt idx="11">
                  <c:v>285</c:v>
                </c:pt>
                <c:pt idx="12">
                  <c:v>297</c:v>
                </c:pt>
                <c:pt idx="13">
                  <c:v>304</c:v>
                </c:pt>
                <c:pt idx="14">
                  <c:v>291</c:v>
                </c:pt>
                <c:pt idx="15">
                  <c:v>283</c:v>
                </c:pt>
                <c:pt idx="16">
                  <c:v>278</c:v>
                </c:pt>
                <c:pt idx="17">
                  <c:v>267</c:v>
                </c:pt>
                <c:pt idx="18">
                  <c:v>255</c:v>
                </c:pt>
                <c:pt idx="19">
                  <c:v>253</c:v>
                </c:pt>
                <c:pt idx="20">
                  <c:v>258</c:v>
                </c:pt>
                <c:pt idx="21">
                  <c:v>265</c:v>
                </c:pt>
                <c:pt idx="22">
                  <c:v>278</c:v>
                </c:pt>
                <c:pt idx="23">
                  <c:v>293</c:v>
                </c:pt>
                <c:pt idx="24">
                  <c:v>311</c:v>
                </c:pt>
                <c:pt idx="25">
                  <c:v>344</c:v>
                </c:pt>
                <c:pt idx="26">
                  <c:v>406</c:v>
                </c:pt>
                <c:pt idx="27">
                  <c:v>415</c:v>
                </c:pt>
                <c:pt idx="28">
                  <c:v>442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5605756"/>
        <c:axId val="3078063"/>
      </c:lineChart>
      <c:catAx>
        <c:axId val="6560575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078063"/>
        <c:crosses val="autoZero"/>
        <c:auto val="1"/>
        <c:lblAlgn val="ctr"/>
        <c:lblOffset val="100"/>
        <c:noMultiLvlLbl val="0"/>
      </c:catAx>
      <c:valAx>
        <c:axId val="30780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60575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Nieuwbouw woningen per jaar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'10 Wonen'!C4</c:f>
              <c:strCache>
                <c:ptCount val="1"/>
                <c:pt idx="0">
                  <c:v>Nieuwbouw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 Wonen'!$A$5:$A$33</c:f>
              <c:strCach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strCache>
            </c:strRef>
          </c:cat>
          <c:val>
            <c:numRef>
              <c:f>'10 Wonen'!$C$5:$C$33</c:f>
              <c:numCache>
                <c:formatCode>#,##0</c:formatCode>
                <c:ptCount val="29"/>
                <c:pt idx="0">
                  <c:v>151</c:v>
                </c:pt>
                <c:pt idx="1">
                  <c:v>391</c:v>
                </c:pt>
                <c:pt idx="2">
                  <c:v>287</c:v>
                </c:pt>
                <c:pt idx="3">
                  <c:v>96</c:v>
                </c:pt>
                <c:pt idx="4">
                  <c:v>209</c:v>
                </c:pt>
                <c:pt idx="5">
                  <c:v>37</c:v>
                </c:pt>
                <c:pt idx="6">
                  <c:v>36</c:v>
                </c:pt>
                <c:pt idx="7">
                  <c:v>169</c:v>
                </c:pt>
                <c:pt idx="8">
                  <c:v>168</c:v>
                </c:pt>
                <c:pt idx="9">
                  <c:v>165</c:v>
                </c:pt>
                <c:pt idx="10">
                  <c:v>288</c:v>
                </c:pt>
                <c:pt idx="11">
                  <c:v>64</c:v>
                </c:pt>
                <c:pt idx="12">
                  <c:v>26</c:v>
                </c:pt>
                <c:pt idx="13">
                  <c:v>38</c:v>
                </c:pt>
                <c:pt idx="14">
                  <c:v>176</c:v>
                </c:pt>
                <c:pt idx="15">
                  <c:v>132</c:v>
                </c:pt>
                <c:pt idx="16">
                  <c:v>42</c:v>
                </c:pt>
                <c:pt idx="17">
                  <c:v>110</c:v>
                </c:pt>
                <c:pt idx="18">
                  <c:v>72</c:v>
                </c:pt>
                <c:pt idx="19">
                  <c:v>80</c:v>
                </c:pt>
                <c:pt idx="20">
                  <c:v>179</c:v>
                </c:pt>
                <c:pt idx="21">
                  <c:v>224</c:v>
                </c:pt>
                <c:pt idx="22">
                  <c:v>433</c:v>
                </c:pt>
                <c:pt idx="23">
                  <c:v>174</c:v>
                </c:pt>
                <c:pt idx="24">
                  <c:v>221</c:v>
                </c:pt>
                <c:pt idx="25">
                  <c:v>141</c:v>
                </c:pt>
                <c:pt idx="26">
                  <c:v>198</c:v>
                </c:pt>
                <c:pt idx="27">
                  <c:v>133</c:v>
                </c:pt>
              </c:numCache>
            </c:numRef>
          </c:val>
        </c:ser>
        <c:gapWidth val="150"/>
        <c:overlap val="0"/>
        <c:axId val="7410172"/>
        <c:axId val="54089319"/>
      </c:barChart>
      <c:catAx>
        <c:axId val="74101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4089319"/>
        <c:crosses val="autoZero"/>
        <c:auto val="1"/>
        <c:lblAlgn val="ctr"/>
        <c:lblOffset val="100"/>
        <c:noMultiLvlLbl val="0"/>
      </c:catAx>
      <c:valAx>
        <c:axId val="540893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41017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5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6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7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8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9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10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1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6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7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8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9.xml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37</xdr:row>
      <xdr:rowOff>0</xdr:rowOff>
    </xdr:from>
    <xdr:to>
      <xdr:col>10</xdr:col>
      <xdr:colOff>221760</xdr:colOff>
      <xdr:row>54</xdr:row>
      <xdr:rowOff>1080</xdr:rowOff>
    </xdr:to>
    <xdr:graphicFrame>
      <xdr:nvGraphicFramePr>
        <xdr:cNvPr id="1" name="Chart 1"/>
        <xdr:cNvGraphicFramePr/>
      </xdr:nvGraphicFramePr>
      <xdr:xfrm>
        <a:off x="0" y="737244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56</xdr:row>
      <xdr:rowOff>0</xdr:rowOff>
    </xdr:from>
    <xdr:to>
      <xdr:col>10</xdr:col>
      <xdr:colOff>221760</xdr:colOff>
      <xdr:row>73</xdr:row>
      <xdr:rowOff>1080</xdr:rowOff>
    </xdr:to>
    <xdr:graphicFrame>
      <xdr:nvGraphicFramePr>
        <xdr:cNvPr id="2" name="Chart 2"/>
        <xdr:cNvGraphicFramePr/>
      </xdr:nvGraphicFramePr>
      <xdr:xfrm>
        <a:off x="0" y="1099188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37</xdr:row>
      <xdr:rowOff>0</xdr:rowOff>
    </xdr:from>
    <xdr:to>
      <xdr:col>9</xdr:col>
      <xdr:colOff>151200</xdr:colOff>
      <xdr:row>54</xdr:row>
      <xdr:rowOff>1080</xdr:rowOff>
    </xdr:to>
    <xdr:graphicFrame>
      <xdr:nvGraphicFramePr>
        <xdr:cNvPr id="3" name="Chart 1"/>
        <xdr:cNvGraphicFramePr/>
      </xdr:nvGraphicFramePr>
      <xdr:xfrm>
        <a:off x="0" y="737244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36</xdr:row>
      <xdr:rowOff>0</xdr:rowOff>
    </xdr:from>
    <xdr:to>
      <xdr:col>7</xdr:col>
      <xdr:colOff>714960</xdr:colOff>
      <xdr:row>53</xdr:row>
      <xdr:rowOff>1440</xdr:rowOff>
    </xdr:to>
    <xdr:graphicFrame>
      <xdr:nvGraphicFramePr>
        <xdr:cNvPr id="4" name="Chart 1"/>
        <xdr:cNvGraphicFramePr/>
      </xdr:nvGraphicFramePr>
      <xdr:xfrm>
        <a:off x="0" y="718200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36</xdr:row>
      <xdr:rowOff>0</xdr:rowOff>
    </xdr:from>
    <xdr:to>
      <xdr:col>7</xdr:col>
      <xdr:colOff>714960</xdr:colOff>
      <xdr:row>53</xdr:row>
      <xdr:rowOff>1440</xdr:rowOff>
    </xdr:to>
    <xdr:graphicFrame>
      <xdr:nvGraphicFramePr>
        <xdr:cNvPr id="5" name="Chart 1"/>
        <xdr:cNvGraphicFramePr/>
      </xdr:nvGraphicFramePr>
      <xdr:xfrm>
        <a:off x="0" y="718200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35</xdr:row>
      <xdr:rowOff>0</xdr:rowOff>
    </xdr:from>
    <xdr:to>
      <xdr:col>9</xdr:col>
      <xdr:colOff>151200</xdr:colOff>
      <xdr:row>57</xdr:row>
      <xdr:rowOff>128880</xdr:rowOff>
    </xdr:to>
    <xdr:graphicFrame>
      <xdr:nvGraphicFramePr>
        <xdr:cNvPr id="6" name="Chart 1"/>
        <xdr:cNvGraphicFramePr/>
      </xdr:nvGraphicFramePr>
      <xdr:xfrm>
        <a:off x="0" y="7182000"/>
        <a:ext cx="719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6</xdr:col>
      <xdr:colOff>347400</xdr:colOff>
      <xdr:row>50</xdr:row>
      <xdr:rowOff>128520</xdr:rowOff>
    </xdr:to>
    <xdr:graphicFrame>
      <xdr:nvGraphicFramePr>
        <xdr:cNvPr id="7" name="Chart 1"/>
        <xdr:cNvGraphicFramePr/>
      </xdr:nvGraphicFramePr>
      <xdr:xfrm>
        <a:off x="0" y="5657760"/>
        <a:ext cx="647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6</xdr:col>
      <xdr:colOff>151200</xdr:colOff>
      <xdr:row>45</xdr:row>
      <xdr:rowOff>1080</xdr:rowOff>
    </xdr:to>
    <xdr:graphicFrame>
      <xdr:nvGraphicFramePr>
        <xdr:cNvPr id="8" name="Chart 1"/>
        <xdr:cNvGraphicFramePr/>
      </xdr:nvGraphicFramePr>
      <xdr:xfrm>
        <a:off x="0" y="56577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15</xdr:col>
      <xdr:colOff>554760</xdr:colOff>
      <xdr:row>20</xdr:row>
      <xdr:rowOff>1080</xdr:rowOff>
    </xdr:to>
    <xdr:graphicFrame>
      <xdr:nvGraphicFramePr>
        <xdr:cNvPr id="9" name="Chart 1"/>
        <xdr:cNvGraphicFramePr/>
      </xdr:nvGraphicFramePr>
      <xdr:xfrm>
        <a:off x="6625440" y="108576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17</xdr:col>
      <xdr:colOff>364320</xdr:colOff>
      <xdr:row>19</xdr:row>
      <xdr:rowOff>21960</xdr:rowOff>
    </xdr:to>
    <xdr:graphicFrame>
      <xdr:nvGraphicFramePr>
        <xdr:cNvPr id="10" name="Chart 1"/>
        <xdr:cNvGraphicFramePr/>
      </xdr:nvGraphicFramePr>
      <xdr:xfrm>
        <a:off x="7095960" y="10857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22</xdr:row>
      <xdr:rowOff>0</xdr:rowOff>
    </xdr:from>
    <xdr:to>
      <xdr:col>17</xdr:col>
      <xdr:colOff>364320</xdr:colOff>
      <xdr:row>37</xdr:row>
      <xdr:rowOff>21960</xdr:rowOff>
    </xdr:to>
    <xdr:graphicFrame>
      <xdr:nvGraphicFramePr>
        <xdr:cNvPr id="11" name="Chart 2"/>
        <xdr:cNvGraphicFramePr/>
      </xdr:nvGraphicFramePr>
      <xdr:xfrm>
        <a:off x="7095960" y="45147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  <col collapsed="false" customWidth="true" hidden="false" outlineLevel="0" max="8" min="3" style="0" width="14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s">
        <v>6</v>
      </c>
      <c r="C5" s="5" t="s">
        <v>7</v>
      </c>
    </row>
    <row r="6" customFormat="false" ht="15" hidden="false" customHeight="false" outlineLevel="0" collapsed="false">
      <c r="A6" s="4" t="s">
        <v>8</v>
      </c>
      <c r="B6" s="5" t="s">
        <v>9</v>
      </c>
      <c r="C6" s="5" t="s">
        <v>7</v>
      </c>
    </row>
    <row r="7" customFormat="false" ht="15" hidden="false" customHeight="false" outlineLevel="0" collapsed="false">
      <c r="A7" s="4" t="s">
        <v>10</v>
      </c>
      <c r="B7" s="5" t="s">
        <v>11</v>
      </c>
      <c r="C7" s="5" t="s">
        <v>7</v>
      </c>
    </row>
    <row r="8" customFormat="false" ht="15" hidden="false" customHeight="false" outlineLevel="0" collapsed="false">
      <c r="A8" s="4" t="s">
        <v>12</v>
      </c>
      <c r="B8" s="5" t="s">
        <v>13</v>
      </c>
      <c r="C8" s="5" t="s">
        <v>7</v>
      </c>
    </row>
    <row r="9" customFormat="false" ht="15" hidden="false" customHeight="false" outlineLevel="0" collapsed="false">
      <c r="A9" s="4" t="s">
        <v>14</v>
      </c>
      <c r="B9" s="5" t="s">
        <v>15</v>
      </c>
      <c r="C9" s="5" t="s">
        <v>16</v>
      </c>
    </row>
    <row r="10" customFormat="false" ht="15" hidden="false" customHeight="false" outlineLevel="0" collapsed="false">
      <c r="A10" s="4" t="s">
        <v>17</v>
      </c>
      <c r="B10" s="5" t="s">
        <v>18</v>
      </c>
      <c r="C10" s="5" t="s">
        <v>19</v>
      </c>
    </row>
    <row r="11" customFormat="false" ht="15" hidden="false" customHeight="false" outlineLevel="0" collapsed="false">
      <c r="A11" s="4" t="s">
        <v>20</v>
      </c>
      <c r="B11" s="5" t="s">
        <v>21</v>
      </c>
      <c r="C11" s="5" t="s">
        <v>22</v>
      </c>
    </row>
    <row r="12" customFormat="false" ht="15" hidden="false" customHeight="false" outlineLevel="0" collapsed="false">
      <c r="A12" s="4" t="s">
        <v>23</v>
      </c>
      <c r="B12" s="5" t="s">
        <v>24</v>
      </c>
      <c r="C12" s="5" t="s">
        <v>25</v>
      </c>
    </row>
    <row r="13" customFormat="false" ht="15" hidden="false" customHeight="false" outlineLevel="0" collapsed="false">
      <c r="A13" s="4" t="s">
        <v>26</v>
      </c>
      <c r="B13" s="5" t="s">
        <v>27</v>
      </c>
      <c r="C13" s="5" t="s">
        <v>28</v>
      </c>
    </row>
    <row r="14" customFormat="false" ht="15" hidden="false" customHeight="false" outlineLevel="0" collapsed="false">
      <c r="A14" s="4" t="s">
        <v>29</v>
      </c>
      <c r="B14" s="5" t="s">
        <v>30</v>
      </c>
      <c r="C14" s="5" t="s">
        <v>7</v>
      </c>
    </row>
    <row r="17" customFormat="false" ht="15" hidden="false" customHeight="false" outlineLevel="0" collapsed="false">
      <c r="A17" s="6" t="s">
        <v>31</v>
      </c>
    </row>
    <row r="18" customFormat="false" ht="15" hidden="false" customHeight="false" outlineLevel="0" collapsed="false">
      <c r="A18" s="7" t="s">
        <v>32</v>
      </c>
      <c r="B18" s="5" t="s">
        <v>33</v>
      </c>
      <c r="C18" s="5" t="s">
        <v>34</v>
      </c>
    </row>
    <row r="19" customFormat="false" ht="15" hidden="false" customHeight="false" outlineLevel="0" collapsed="false">
      <c r="A19" s="7" t="s">
        <v>35</v>
      </c>
      <c r="B19" s="5" t="s">
        <v>36</v>
      </c>
      <c r="C19" s="5" t="s">
        <v>37</v>
      </c>
    </row>
    <row r="20" customFormat="false" ht="15" hidden="false" customHeight="false" outlineLevel="0" collapsed="false">
      <c r="A20" s="7" t="s">
        <v>38</v>
      </c>
      <c r="B20" s="5" t="s">
        <v>39</v>
      </c>
      <c r="C20" s="5" t="s">
        <v>37</v>
      </c>
    </row>
    <row r="21" customFormat="false" ht="15" hidden="false" customHeight="false" outlineLevel="0" collapsed="false">
      <c r="A21" s="7" t="s">
        <v>40</v>
      </c>
      <c r="B21" s="5" t="s">
        <v>41</v>
      </c>
      <c r="C21" s="5" t="s">
        <v>22</v>
      </c>
    </row>
    <row r="22" customFormat="false" ht="15" hidden="false" customHeight="false" outlineLevel="0" collapsed="false">
      <c r="A22" s="7" t="s">
        <v>42</v>
      </c>
      <c r="B22" s="5" t="s">
        <v>43</v>
      </c>
      <c r="C22" s="5" t="s">
        <v>44</v>
      </c>
    </row>
    <row r="23" customFormat="false" ht="15" hidden="false" customHeight="false" outlineLevel="0" collapsed="false">
      <c r="A23" s="7" t="s">
        <v>45</v>
      </c>
      <c r="B23" s="5" t="s">
        <v>46</v>
      </c>
      <c r="C23" s="5" t="s">
        <v>47</v>
      </c>
    </row>
    <row r="24" customFormat="false" ht="15" hidden="false" customHeight="false" outlineLevel="0" collapsed="false">
      <c r="A24" s="7" t="s">
        <v>48</v>
      </c>
      <c r="B24" s="5" t="s">
        <v>49</v>
      </c>
      <c r="C24" s="5" t="s">
        <v>50</v>
      </c>
    </row>
    <row r="27" customFormat="false" ht="15" hidden="false" customHeight="false" outlineLevel="0" collapsed="false">
      <c r="A27" s="8" t="s">
        <v>51</v>
      </c>
    </row>
    <row r="28" customFormat="false" ht="15" hidden="false" customHeight="false" outlineLevel="0" collapsed="false">
      <c r="A28" s="8" t="s">
        <v>52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8" min="2" style="0" width="11"/>
    <col collapsed="false" customWidth="true" hidden="false" outlineLevel="0" max="9" min="9" style="0" width="3"/>
    <col collapsed="false" customWidth="true" hidden="false" outlineLevel="0" max="15" min="10" style="0" width="11"/>
  </cols>
  <sheetData>
    <row r="1" customFormat="false" ht="25.5" hidden="false" customHeight="true" outlineLevel="0" collapsed="false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" hidden="false" customHeight="false" outlineLevel="0" collapsed="false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30" hidden="false" customHeight="true" outlineLevel="0" collapsed="false">
      <c r="A4" s="3" t="s">
        <v>55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  <c r="H4" s="3" t="s">
        <v>62</v>
      </c>
      <c r="J4" s="3" t="s">
        <v>57</v>
      </c>
      <c r="K4" s="3" t="s">
        <v>58</v>
      </c>
      <c r="L4" s="3" t="s">
        <v>59</v>
      </c>
      <c r="M4" s="3" t="s">
        <v>60</v>
      </c>
      <c r="N4" s="3" t="s">
        <v>61</v>
      </c>
      <c r="O4" s="3" t="s">
        <v>62</v>
      </c>
    </row>
    <row r="5" customFormat="false" ht="15" hidden="false" customHeight="false" outlineLevel="0" collapsed="false">
      <c r="A5" s="9" t="n">
        <v>1997</v>
      </c>
      <c r="B5" s="10" t="n">
        <v>41825</v>
      </c>
      <c r="C5" s="10" t="n">
        <v>8575</v>
      </c>
      <c r="D5" s="10" t="n">
        <v>5468</v>
      </c>
      <c r="E5" s="10" t="n">
        <v>13516</v>
      </c>
      <c r="F5" s="10" t="n">
        <v>10131</v>
      </c>
      <c r="G5" s="10" t="n">
        <v>3441</v>
      </c>
      <c r="H5" s="10" t="n">
        <v>694</v>
      </c>
      <c r="J5" s="11" t="n">
        <f aca="false">C5/$B5</f>
        <v>0.205020920502092</v>
      </c>
      <c r="K5" s="11" t="n">
        <f aca="false">D5/$B5</f>
        <v>0.130735206216378</v>
      </c>
      <c r="L5" s="11" t="n">
        <f aca="false">E5/$B5</f>
        <v>0.323156007172744</v>
      </c>
      <c r="M5" s="11" t="n">
        <f aca="false">F5/$B5</f>
        <v>0.242223550508069</v>
      </c>
      <c r="N5" s="11" t="n">
        <f aca="false">G5/$B5</f>
        <v>0.0822713687985655</v>
      </c>
      <c r="O5" s="11" t="n">
        <f aca="false">H5/$B5</f>
        <v>0.0165929468021518</v>
      </c>
    </row>
    <row r="6" customFormat="false" ht="15" hidden="false" customHeight="false" outlineLevel="0" collapsed="false">
      <c r="A6" s="9" t="n">
        <v>1998</v>
      </c>
      <c r="B6" s="10" t="n">
        <v>41940</v>
      </c>
      <c r="C6" s="10" t="n">
        <v>8638</v>
      </c>
      <c r="D6" s="10" t="n">
        <v>5237</v>
      </c>
      <c r="E6" s="10" t="n">
        <v>13507</v>
      </c>
      <c r="F6" s="10" t="n">
        <v>10292</v>
      </c>
      <c r="G6" s="10" t="n">
        <v>3559</v>
      </c>
      <c r="H6" s="10" t="n">
        <v>707</v>
      </c>
      <c r="J6" s="11" t="n">
        <f aca="false">C6/$B6</f>
        <v>0.205960896518836</v>
      </c>
      <c r="K6" s="11" t="n">
        <f aca="false">D6/$B6</f>
        <v>0.124868860276586</v>
      </c>
      <c r="L6" s="11" t="n">
        <f aca="false">E6/$B6</f>
        <v>0.322055317119695</v>
      </c>
      <c r="M6" s="11" t="n">
        <f aca="false">F6/$B6</f>
        <v>0.245398187887458</v>
      </c>
      <c r="N6" s="11" t="n">
        <f aca="false">G6/$B6</f>
        <v>0.0848593228421555</v>
      </c>
      <c r="O6" s="11" t="n">
        <f aca="false">H6/$B6</f>
        <v>0.0168574153552694</v>
      </c>
    </row>
    <row r="7" customFormat="false" ht="15" hidden="false" customHeight="false" outlineLevel="0" collapsed="false">
      <c r="A7" s="9" t="n">
        <v>1999</v>
      </c>
      <c r="B7" s="10" t="n">
        <v>42402</v>
      </c>
      <c r="C7" s="10" t="n">
        <v>8806</v>
      </c>
      <c r="D7" s="10" t="n">
        <v>5043</v>
      </c>
      <c r="E7" s="10" t="n">
        <v>13592</v>
      </c>
      <c r="F7" s="10" t="n">
        <v>10535</v>
      </c>
      <c r="G7" s="10" t="n">
        <v>3704</v>
      </c>
      <c r="H7" s="10" t="n">
        <v>722</v>
      </c>
      <c r="J7" s="11" t="n">
        <f aca="false">C7/$B7</f>
        <v>0.207678883071553</v>
      </c>
      <c r="K7" s="11" t="n">
        <f aca="false">D7/$B7</f>
        <v>0.118933069194849</v>
      </c>
      <c r="L7" s="11" t="n">
        <f aca="false">E7/$B7</f>
        <v>0.320550917409556</v>
      </c>
      <c r="M7" s="11" t="n">
        <f aca="false">F7/$B7</f>
        <v>0.248455261544267</v>
      </c>
      <c r="N7" s="11" t="n">
        <f aca="false">G7/$B7</f>
        <v>0.0873543700768832</v>
      </c>
      <c r="O7" s="11" t="n">
        <f aca="false">H7/$B7</f>
        <v>0.0170274987028914</v>
      </c>
    </row>
    <row r="8" customFormat="false" ht="15" hidden="false" customHeight="false" outlineLevel="0" collapsed="false">
      <c r="A8" s="9" t="n">
        <v>2000</v>
      </c>
      <c r="B8" s="10" t="n">
        <v>42779</v>
      </c>
      <c r="C8" s="10" t="n">
        <v>8837</v>
      </c>
      <c r="D8" s="10" t="n">
        <v>5011</v>
      </c>
      <c r="E8" s="10" t="n">
        <v>13609</v>
      </c>
      <c r="F8" s="10" t="n">
        <v>10740</v>
      </c>
      <c r="G8" s="10" t="n">
        <v>3849</v>
      </c>
      <c r="H8" s="10" t="n">
        <v>733</v>
      </c>
      <c r="J8" s="11" t="n">
        <f aca="false">C8/$B8</f>
        <v>0.206573318684401</v>
      </c>
      <c r="K8" s="11" t="n">
        <f aca="false">D8/$B8</f>
        <v>0.117136912971318</v>
      </c>
      <c r="L8" s="11" t="n">
        <f aca="false">E8/$B8</f>
        <v>0.318123378293088</v>
      </c>
      <c r="M8" s="11" t="n">
        <f aca="false">F8/$B8</f>
        <v>0.251057761986021</v>
      </c>
      <c r="N8" s="11" t="n">
        <f aca="false">G8/$B8</f>
        <v>0.0899740526894037</v>
      </c>
      <c r="O8" s="11" t="n">
        <f aca="false">H8/$B8</f>
        <v>0.0171345753757685</v>
      </c>
    </row>
    <row r="9" customFormat="false" ht="15" hidden="false" customHeight="false" outlineLevel="0" collapsed="false">
      <c r="A9" s="9" t="n">
        <v>2001</v>
      </c>
      <c r="B9" s="10" t="n">
        <v>42935</v>
      </c>
      <c r="C9" s="10" t="n">
        <v>8832</v>
      </c>
      <c r="D9" s="10" t="n">
        <v>4974</v>
      </c>
      <c r="E9" s="10" t="n">
        <v>13442</v>
      </c>
      <c r="F9" s="10" t="n">
        <v>10960</v>
      </c>
      <c r="G9" s="10" t="n">
        <v>3943</v>
      </c>
      <c r="H9" s="10" t="n">
        <v>784</v>
      </c>
      <c r="J9" s="11" t="n">
        <f aca="false">C9/$B9</f>
        <v>0.205706300221265</v>
      </c>
      <c r="K9" s="11" t="n">
        <f aca="false">D9/$B9</f>
        <v>0.115849540002329</v>
      </c>
      <c r="L9" s="11" t="n">
        <f aca="false">E9/$B9</f>
        <v>0.313077908466286</v>
      </c>
      <c r="M9" s="11" t="n">
        <f aca="false">F9/$B9</f>
        <v>0.255269593571678</v>
      </c>
      <c r="N9" s="11" t="n">
        <f aca="false">G9/$B9</f>
        <v>0.0918364970303948</v>
      </c>
      <c r="O9" s="11" t="n">
        <f aca="false">H9/$B9</f>
        <v>0.0182601607080471</v>
      </c>
    </row>
    <row r="10" customFormat="false" ht="15" hidden="false" customHeight="false" outlineLevel="0" collapsed="false">
      <c r="A10" s="9" t="n">
        <v>2002</v>
      </c>
      <c r="B10" s="10" t="n">
        <v>43138</v>
      </c>
      <c r="C10" s="10" t="n">
        <v>8818</v>
      </c>
      <c r="D10" s="10" t="n">
        <v>4975</v>
      </c>
      <c r="E10" s="10" t="n">
        <v>13318</v>
      </c>
      <c r="F10" s="10" t="n">
        <v>11127</v>
      </c>
      <c r="G10" s="10" t="n">
        <v>4041</v>
      </c>
      <c r="H10" s="10" t="n">
        <v>859</v>
      </c>
      <c r="J10" s="11" t="n">
        <f aca="false">C10/$B10</f>
        <v>0.204413741944457</v>
      </c>
      <c r="K10" s="11" t="n">
        <f aca="false">D10/$B10</f>
        <v>0.115327553433168</v>
      </c>
      <c r="L10" s="11" t="n">
        <f aca="false">E10/$B10</f>
        <v>0.308730121934258</v>
      </c>
      <c r="M10" s="11" t="n">
        <f aca="false">F10/$B10</f>
        <v>0.257939635588113</v>
      </c>
      <c r="N10" s="11" t="n">
        <f aca="false">G10/$B10</f>
        <v>0.0936761092308406</v>
      </c>
      <c r="O10" s="11" t="n">
        <f aca="false">H10/$B10</f>
        <v>0.0199128378691641</v>
      </c>
    </row>
    <row r="11" customFormat="false" ht="15" hidden="false" customHeight="false" outlineLevel="0" collapsed="false">
      <c r="A11" s="9" t="n">
        <v>2003</v>
      </c>
      <c r="B11" s="10" t="n">
        <v>43161</v>
      </c>
      <c r="C11" s="10" t="n">
        <v>8720</v>
      </c>
      <c r="D11" s="10" t="n">
        <v>5011</v>
      </c>
      <c r="E11" s="10" t="n">
        <v>13008</v>
      </c>
      <c r="F11" s="10" t="n">
        <v>11369</v>
      </c>
      <c r="G11" s="10" t="n">
        <v>4145</v>
      </c>
      <c r="H11" s="10" t="n">
        <v>908</v>
      </c>
      <c r="J11" s="11" t="n">
        <f aca="false">C11/$B11</f>
        <v>0.202034243877575</v>
      </c>
      <c r="K11" s="11" t="n">
        <f aca="false">D11/$B11</f>
        <v>0.116100183035611</v>
      </c>
      <c r="L11" s="11" t="n">
        <f aca="false">E11/$B11</f>
        <v>0.301383193160492</v>
      </c>
      <c r="M11" s="11" t="n">
        <f aca="false">F11/$B11</f>
        <v>0.263409096174787</v>
      </c>
      <c r="N11" s="11" t="n">
        <f aca="false">G11/$B11</f>
        <v>0.0960357730358425</v>
      </c>
      <c r="O11" s="11" t="n">
        <f aca="false">H11/$B11</f>
        <v>0.0210375107156924</v>
      </c>
    </row>
    <row r="12" customFormat="false" ht="15" hidden="false" customHeight="false" outlineLevel="0" collapsed="false">
      <c r="A12" s="9" t="n">
        <v>2004</v>
      </c>
      <c r="B12" s="10" t="n">
        <v>43108</v>
      </c>
      <c r="C12" s="10" t="n">
        <v>8640</v>
      </c>
      <c r="D12" s="10" t="n">
        <v>5011</v>
      </c>
      <c r="E12" s="10" t="n">
        <v>12712</v>
      </c>
      <c r="F12" s="10" t="n">
        <v>11547</v>
      </c>
      <c r="G12" s="10" t="n">
        <v>4241</v>
      </c>
      <c r="H12" s="10" t="n">
        <v>957</v>
      </c>
      <c r="J12" s="11" t="n">
        <f aca="false">C12/$B12</f>
        <v>0.200426834926232</v>
      </c>
      <c r="K12" s="11" t="n">
        <f aca="false">D12/$B12</f>
        <v>0.116242924747147</v>
      </c>
      <c r="L12" s="11" t="n">
        <f aca="false">E12/$B12</f>
        <v>0.294887259905354</v>
      </c>
      <c r="M12" s="11" t="n">
        <f aca="false">F12/$B12</f>
        <v>0.267862113760787</v>
      </c>
      <c r="N12" s="11" t="n">
        <f aca="false">G12/$B12</f>
        <v>0.0983808109863598</v>
      </c>
      <c r="O12" s="11" t="n">
        <f aca="false">H12/$B12</f>
        <v>0.0222000556741208</v>
      </c>
    </row>
    <row r="13" customFormat="false" ht="15" hidden="false" customHeight="false" outlineLevel="0" collapsed="false">
      <c r="A13" s="9" t="n">
        <v>2005</v>
      </c>
      <c r="B13" s="10" t="n">
        <v>43051</v>
      </c>
      <c r="C13" s="10" t="n">
        <v>8502</v>
      </c>
      <c r="D13" s="10" t="n">
        <v>4983</v>
      </c>
      <c r="E13" s="10" t="n">
        <v>12395</v>
      </c>
      <c r="F13" s="10" t="n">
        <v>11792</v>
      </c>
      <c r="G13" s="10" t="n">
        <v>4381</v>
      </c>
      <c r="H13" s="10" t="n">
        <v>998</v>
      </c>
      <c r="J13" s="11" t="n">
        <f aca="false">C13/$B13</f>
        <v>0.197486701818773</v>
      </c>
      <c r="K13" s="11" t="n">
        <f aca="false">D13/$B13</f>
        <v>0.115746440268519</v>
      </c>
      <c r="L13" s="11" t="n">
        <f aca="false">E13/$B13</f>
        <v>0.287914334161808</v>
      </c>
      <c r="M13" s="11" t="n">
        <f aca="false">F13/$B13</f>
        <v>0.273907690878261</v>
      </c>
      <c r="N13" s="11" t="n">
        <f aca="false">G13/$B13</f>
        <v>0.101763025249123</v>
      </c>
      <c r="O13" s="11" t="n">
        <f aca="false">H13/$B13</f>
        <v>0.0231818076235163</v>
      </c>
    </row>
    <row r="14" customFormat="false" ht="15" hidden="false" customHeight="false" outlineLevel="0" collapsed="false">
      <c r="A14" s="9" t="n">
        <v>2006</v>
      </c>
      <c r="B14" s="10" t="n">
        <v>43103</v>
      </c>
      <c r="C14" s="10" t="n">
        <v>8360</v>
      </c>
      <c r="D14" s="10" t="n">
        <v>5059</v>
      </c>
      <c r="E14" s="10" t="n">
        <v>12137</v>
      </c>
      <c r="F14" s="10" t="n">
        <v>11952</v>
      </c>
      <c r="G14" s="10" t="n">
        <v>4518</v>
      </c>
      <c r="H14" s="10" t="n">
        <v>1077</v>
      </c>
      <c r="J14" s="11" t="n">
        <f aca="false">C14/$B14</f>
        <v>0.193954017121778</v>
      </c>
      <c r="K14" s="11" t="n">
        <f aca="false">D14/$B14</f>
        <v>0.117370020648215</v>
      </c>
      <c r="L14" s="11" t="n">
        <f aca="false">E14/$B14</f>
        <v>0.281581328445816</v>
      </c>
      <c r="M14" s="11" t="n">
        <f aca="false">F14/$B14</f>
        <v>0.277289283808552</v>
      </c>
      <c r="N14" s="11" t="n">
        <f aca="false">G14/$B14</f>
        <v>0.104818690114377</v>
      </c>
      <c r="O14" s="11" t="n">
        <f aca="false">H14/$B14</f>
        <v>0.0249866598612626</v>
      </c>
    </row>
    <row r="15" customFormat="false" ht="15" hidden="false" customHeight="false" outlineLevel="0" collapsed="false">
      <c r="A15" s="9" t="n">
        <v>2007</v>
      </c>
      <c r="B15" s="10" t="n">
        <v>42883</v>
      </c>
      <c r="C15" s="10" t="n">
        <v>8147</v>
      </c>
      <c r="D15" s="10" t="n">
        <v>5037</v>
      </c>
      <c r="E15" s="10" t="n">
        <v>11806</v>
      </c>
      <c r="F15" s="10" t="n">
        <v>12133</v>
      </c>
      <c r="G15" s="10" t="n">
        <v>4631</v>
      </c>
      <c r="H15" s="10" t="n">
        <v>1129</v>
      </c>
      <c r="J15" s="11" t="n">
        <f aca="false">C15/$B15</f>
        <v>0.189982044166686</v>
      </c>
      <c r="K15" s="11" t="n">
        <f aca="false">D15/$B15</f>
        <v>0.117459132989763</v>
      </c>
      <c r="L15" s="11" t="n">
        <f aca="false">E15/$B15</f>
        <v>0.27530723130378</v>
      </c>
      <c r="M15" s="11" t="n">
        <f aca="false">F15/$B15</f>
        <v>0.282932630646177</v>
      </c>
      <c r="N15" s="11" t="n">
        <f aca="false">G15/$B15</f>
        <v>0.107991511787888</v>
      </c>
      <c r="O15" s="11" t="n">
        <f aca="false">H15/$B15</f>
        <v>0.0263274491057062</v>
      </c>
    </row>
    <row r="16" customFormat="false" ht="15" hidden="false" customHeight="false" outlineLevel="0" collapsed="false">
      <c r="A16" s="9" t="n">
        <v>2008</v>
      </c>
      <c r="B16" s="10" t="n">
        <v>42942</v>
      </c>
      <c r="C16" s="10" t="n">
        <v>8027</v>
      </c>
      <c r="D16" s="10" t="n">
        <v>5075</v>
      </c>
      <c r="E16" s="10" t="n">
        <v>11467</v>
      </c>
      <c r="F16" s="10" t="n">
        <v>12348</v>
      </c>
      <c r="G16" s="10" t="n">
        <v>4819</v>
      </c>
      <c r="H16" s="10" t="n">
        <v>1206</v>
      </c>
      <c r="J16" s="11" t="n">
        <f aca="false">C16/$B16</f>
        <v>0.186926552093522</v>
      </c>
      <c r="K16" s="11" t="n">
        <f aca="false">D16/$B16</f>
        <v>0.118182664989986</v>
      </c>
      <c r="L16" s="11" t="n">
        <f aca="false">E16/$B16</f>
        <v>0.267034604815798</v>
      </c>
      <c r="M16" s="11" t="n">
        <f aca="false">F16/$B16</f>
        <v>0.287550649713567</v>
      </c>
      <c r="N16" s="11" t="n">
        <f aca="false">G16/$B16</f>
        <v>0.112221135485073</v>
      </c>
      <c r="O16" s="11" t="n">
        <f aca="false">H16/$B16</f>
        <v>0.0280843929020539</v>
      </c>
    </row>
    <row r="17" customFormat="false" ht="15" hidden="false" customHeight="false" outlineLevel="0" collapsed="false">
      <c r="A17" s="9" t="n">
        <v>2009</v>
      </c>
      <c r="B17" s="10" t="n">
        <v>43060</v>
      </c>
      <c r="C17" s="10" t="n">
        <v>7892</v>
      </c>
      <c r="D17" s="10" t="n">
        <v>5132</v>
      </c>
      <c r="E17" s="10" t="n">
        <v>11219</v>
      </c>
      <c r="F17" s="10" t="n">
        <v>12605</v>
      </c>
      <c r="G17" s="10" t="n">
        <v>4963</v>
      </c>
      <c r="H17" s="10" t="n">
        <v>1249</v>
      </c>
      <c r="J17" s="11" t="n">
        <f aca="false">C17/$B17</f>
        <v>0.183279145378542</v>
      </c>
      <c r="K17" s="11" t="n">
        <f aca="false">D17/$B17</f>
        <v>0.119182535996284</v>
      </c>
      <c r="L17" s="11" t="n">
        <f aca="false">E17/$B17</f>
        <v>0.260543427775197</v>
      </c>
      <c r="M17" s="11" t="n">
        <f aca="false">F17/$B17</f>
        <v>0.292731072921505</v>
      </c>
      <c r="N17" s="11" t="n">
        <f aca="false">G17/$B17</f>
        <v>0.115257779842081</v>
      </c>
      <c r="O17" s="11" t="n">
        <f aca="false">H17/$B17</f>
        <v>0.0290060380863911</v>
      </c>
    </row>
    <row r="18" customFormat="false" ht="15" hidden="false" customHeight="false" outlineLevel="0" collapsed="false">
      <c r="A18" s="9" t="n">
        <v>2010</v>
      </c>
      <c r="B18" s="10" t="n">
        <v>42995</v>
      </c>
      <c r="C18" s="10" t="n">
        <v>7775</v>
      </c>
      <c r="D18" s="10" t="n">
        <v>5133</v>
      </c>
      <c r="E18" s="10" t="n">
        <v>10893</v>
      </c>
      <c r="F18" s="10" t="n">
        <v>12734</v>
      </c>
      <c r="G18" s="10" t="n">
        <v>5141</v>
      </c>
      <c r="H18" s="10" t="n">
        <v>1319</v>
      </c>
      <c r="J18" s="11" t="n">
        <f aca="false">C18/$B18</f>
        <v>0.180834980811722</v>
      </c>
      <c r="K18" s="11" t="n">
        <f aca="false">D18/$B18</f>
        <v>0.119385975113385</v>
      </c>
      <c r="L18" s="11" t="n">
        <f aca="false">E18/$B18</f>
        <v>0.25335504128387</v>
      </c>
      <c r="M18" s="11" t="n">
        <f aca="false">F18/$B18</f>
        <v>0.296173973717874</v>
      </c>
      <c r="N18" s="11" t="n">
        <f aca="false">G18/$B18</f>
        <v>0.119572043260844</v>
      </c>
      <c r="O18" s="11" t="n">
        <f aca="false">H18/$B18</f>
        <v>0.0306779858123038</v>
      </c>
    </row>
    <row r="19" customFormat="false" ht="15" hidden="false" customHeight="false" outlineLevel="0" collapsed="false">
      <c r="A19" s="9" t="n">
        <v>2011</v>
      </c>
      <c r="B19" s="10" t="n">
        <v>43119</v>
      </c>
      <c r="C19" s="10" t="n">
        <v>7664</v>
      </c>
      <c r="D19" s="10" t="n">
        <v>5148</v>
      </c>
      <c r="E19" s="10" t="n">
        <v>10632</v>
      </c>
      <c r="F19" s="10" t="n">
        <v>12938</v>
      </c>
      <c r="G19" s="10" t="n">
        <v>5318</v>
      </c>
      <c r="H19" s="10" t="n">
        <v>1419</v>
      </c>
      <c r="J19" s="11" t="n">
        <f aca="false">C19/$B19</f>
        <v>0.177740671165843</v>
      </c>
      <c r="K19" s="11" t="n">
        <f aca="false">D19/$B19</f>
        <v>0.119390523898977</v>
      </c>
      <c r="L19" s="11" t="n">
        <f aca="false">E19/$B19</f>
        <v>0.246573436304181</v>
      </c>
      <c r="M19" s="11" t="n">
        <f aca="false">F19/$B19</f>
        <v>0.300053340754656</v>
      </c>
      <c r="N19" s="11" t="n">
        <f aca="false">G19/$B19</f>
        <v>0.123333101417009</v>
      </c>
      <c r="O19" s="11" t="n">
        <f aca="false">H19/$B19</f>
        <v>0.0329089264593335</v>
      </c>
    </row>
    <row r="20" customFormat="false" ht="15" hidden="false" customHeight="false" outlineLevel="0" collapsed="false">
      <c r="A20" s="9" t="n">
        <v>2012</v>
      </c>
      <c r="B20" s="10" t="n">
        <v>43112</v>
      </c>
      <c r="C20" s="10" t="n">
        <v>7512</v>
      </c>
      <c r="D20" s="10" t="n">
        <v>5189</v>
      </c>
      <c r="E20" s="10" t="n">
        <v>10401</v>
      </c>
      <c r="F20" s="10" t="n">
        <v>12946</v>
      </c>
      <c r="G20" s="10" t="n">
        <v>5564</v>
      </c>
      <c r="H20" s="10" t="n">
        <v>1500</v>
      </c>
      <c r="J20" s="11" t="n">
        <f aca="false">C20/$B20</f>
        <v>0.174243830024123</v>
      </c>
      <c r="K20" s="11" t="n">
        <f aca="false">D20/$B20</f>
        <v>0.120360920393394</v>
      </c>
      <c r="L20" s="11" t="n">
        <f aca="false">E20/$B20</f>
        <v>0.241255334941548</v>
      </c>
      <c r="M20" s="11" t="n">
        <f aca="false">F20/$B20</f>
        <v>0.30028762293561</v>
      </c>
      <c r="N20" s="11" t="n">
        <f aca="false">G20/$B20</f>
        <v>0.12905919465578</v>
      </c>
      <c r="O20" s="11" t="n">
        <f aca="false">H20/$B20</f>
        <v>0.0347930970495454</v>
      </c>
    </row>
    <row r="21" customFormat="false" ht="15" hidden="false" customHeight="false" outlineLevel="0" collapsed="false">
      <c r="A21" s="9" t="n">
        <v>2013</v>
      </c>
      <c r="B21" s="10" t="n">
        <v>43244</v>
      </c>
      <c r="C21" s="10" t="n">
        <v>7404</v>
      </c>
      <c r="D21" s="10" t="n">
        <v>5160</v>
      </c>
      <c r="E21" s="10" t="n">
        <v>10306</v>
      </c>
      <c r="F21" s="10" t="n">
        <v>13010</v>
      </c>
      <c r="G21" s="10" t="n">
        <v>5796</v>
      </c>
      <c r="H21" s="10" t="n">
        <v>1568</v>
      </c>
      <c r="J21" s="11" t="n">
        <f aca="false">C21/$B21</f>
        <v>0.171214503746184</v>
      </c>
      <c r="K21" s="11" t="n">
        <f aca="false">D21/$B21</f>
        <v>0.119322911849043</v>
      </c>
      <c r="L21" s="11" t="n">
        <f aca="false">E21/$B21</f>
        <v>0.238322079363611</v>
      </c>
      <c r="M21" s="11" t="n">
        <f aca="false">F21/$B21</f>
        <v>0.300850985107761</v>
      </c>
      <c r="N21" s="11" t="n">
        <f aca="false">G21/$B21</f>
        <v>0.134030154472297</v>
      </c>
      <c r="O21" s="11" t="n">
        <f aca="false">H21/$B21</f>
        <v>0.0362593654611044</v>
      </c>
    </row>
    <row r="22" customFormat="false" ht="15" hidden="false" customHeight="false" outlineLevel="0" collapsed="false">
      <c r="A22" s="9" t="n">
        <v>2014</v>
      </c>
      <c r="B22" s="10" t="n">
        <v>43165</v>
      </c>
      <c r="C22" s="10" t="n">
        <v>7222</v>
      </c>
      <c r="D22" s="10" t="n">
        <v>5088</v>
      </c>
      <c r="E22" s="10" t="n">
        <v>10068</v>
      </c>
      <c r="F22" s="10" t="n">
        <v>13121</v>
      </c>
      <c r="G22" s="10" t="n">
        <v>6004</v>
      </c>
      <c r="H22" s="10" t="n">
        <v>1662</v>
      </c>
      <c r="J22" s="11" t="n">
        <f aca="false">C22/$B22</f>
        <v>0.167311479207691</v>
      </c>
      <c r="K22" s="11" t="n">
        <f aca="false">D22/$B22</f>
        <v>0.1178732769605</v>
      </c>
      <c r="L22" s="11" t="n">
        <f aca="false">E22/$B22</f>
        <v>0.233244526815707</v>
      </c>
      <c r="M22" s="11" t="n">
        <f aca="false">F22/$B22</f>
        <v>0.303973126375536</v>
      </c>
      <c r="N22" s="11" t="n">
        <f aca="false">G22/$B22</f>
        <v>0.139094173520213</v>
      </c>
      <c r="O22" s="11" t="n">
        <f aca="false">H22/$B22</f>
        <v>0.0385034171203521</v>
      </c>
    </row>
    <row r="23" customFormat="false" ht="15" hidden="false" customHeight="false" outlineLevel="0" collapsed="false">
      <c r="A23" s="9" t="n">
        <v>2015</v>
      </c>
      <c r="B23" s="10" t="n">
        <v>43132</v>
      </c>
      <c r="C23" s="10" t="n">
        <v>7124</v>
      </c>
      <c r="D23" s="10" t="n">
        <v>5047</v>
      </c>
      <c r="E23" s="10" t="n">
        <v>9800</v>
      </c>
      <c r="F23" s="10" t="n">
        <v>13205</v>
      </c>
      <c r="G23" s="10" t="n">
        <v>6195</v>
      </c>
      <c r="H23" s="10" t="n">
        <v>1761</v>
      </c>
      <c r="J23" s="11" t="n">
        <f aca="false">C23/$B23</f>
        <v>0.165167393118798</v>
      </c>
      <c r="K23" s="11" t="n">
        <f aca="false">D23/$B23</f>
        <v>0.117012890661226</v>
      </c>
      <c r="L23" s="11" t="n">
        <f aca="false">E23/$B23</f>
        <v>0.227209496429565</v>
      </c>
      <c r="M23" s="11" t="n">
        <f aca="false">F23/$B23</f>
        <v>0.306153204117593</v>
      </c>
      <c r="N23" s="11" t="n">
        <f aca="false">G23/$B23</f>
        <v>0.143628860242975</v>
      </c>
      <c r="O23" s="11" t="n">
        <f aca="false">H23/$B23</f>
        <v>0.0408281554298433</v>
      </c>
    </row>
    <row r="24" customFormat="false" ht="15" hidden="false" customHeight="false" outlineLevel="0" collapsed="false">
      <c r="A24" s="9" t="n">
        <v>2016</v>
      </c>
      <c r="B24" s="10" t="n">
        <v>43274</v>
      </c>
      <c r="C24" s="10" t="n">
        <v>7076</v>
      </c>
      <c r="D24" s="10" t="n">
        <v>5009</v>
      </c>
      <c r="E24" s="10" t="n">
        <v>9739</v>
      </c>
      <c r="F24" s="10" t="n">
        <v>13187</v>
      </c>
      <c r="G24" s="10" t="n">
        <v>6448</v>
      </c>
      <c r="H24" s="10" t="n">
        <v>1815</v>
      </c>
      <c r="J24" s="11" t="n">
        <f aca="false">C24/$B24</f>
        <v>0.163516199103388</v>
      </c>
      <c r="K24" s="11" t="n">
        <f aca="false">D24/$B24</f>
        <v>0.115750797245459</v>
      </c>
      <c r="L24" s="11" t="n">
        <f aca="false">E24/$B24</f>
        <v>0.22505430512548</v>
      </c>
      <c r="M24" s="11" t="n">
        <f aca="false">F24/$B24</f>
        <v>0.304732633914129</v>
      </c>
      <c r="N24" s="11" t="n">
        <f aca="false">G24/$B24</f>
        <v>0.149004020890142</v>
      </c>
      <c r="O24" s="11" t="n">
        <f aca="false">H24/$B24</f>
        <v>0.0419420437214032</v>
      </c>
    </row>
    <row r="25" customFormat="false" ht="15" hidden="false" customHeight="false" outlineLevel="0" collapsed="false">
      <c r="A25" s="9" t="n">
        <v>2017</v>
      </c>
      <c r="B25" s="10" t="n">
        <v>43516</v>
      </c>
      <c r="C25" s="10" t="n">
        <v>7059</v>
      </c>
      <c r="D25" s="10" t="n">
        <v>5064</v>
      </c>
      <c r="E25" s="10" t="n">
        <v>9676</v>
      </c>
      <c r="F25" s="10" t="n">
        <v>13202</v>
      </c>
      <c r="G25" s="10" t="n">
        <v>6622</v>
      </c>
      <c r="H25" s="10" t="n">
        <v>1893</v>
      </c>
      <c r="J25" s="11" t="n">
        <f aca="false">C25/$B25</f>
        <v>0.162216196341576</v>
      </c>
      <c r="K25" s="11" t="n">
        <f aca="false">D25/$B25</f>
        <v>0.116370989980697</v>
      </c>
      <c r="L25" s="11" t="n">
        <f aca="false">E25/$B25</f>
        <v>0.22235499586359</v>
      </c>
      <c r="M25" s="11" t="n">
        <f aca="false">F25/$B25</f>
        <v>0.30338266384778</v>
      </c>
      <c r="N25" s="11" t="n">
        <f aca="false">G25/$B25</f>
        <v>0.152173913043478</v>
      </c>
      <c r="O25" s="11" t="n">
        <f aca="false">H25/$B25</f>
        <v>0.0435012409228789</v>
      </c>
    </row>
    <row r="26" customFormat="false" ht="15" hidden="false" customHeight="false" outlineLevel="0" collapsed="false">
      <c r="A26" s="9" t="n">
        <v>2018</v>
      </c>
      <c r="B26" s="10" t="n">
        <v>43723</v>
      </c>
      <c r="C26" s="10" t="n">
        <v>6955</v>
      </c>
      <c r="D26" s="10" t="n">
        <v>5053</v>
      </c>
      <c r="E26" s="10" t="n">
        <v>9706</v>
      </c>
      <c r="F26" s="10" t="n">
        <v>13277</v>
      </c>
      <c r="G26" s="10" t="n">
        <v>6779</v>
      </c>
      <c r="H26" s="10" t="n">
        <v>1953</v>
      </c>
      <c r="J26" s="11" t="n">
        <f aca="false">C26/$B26</f>
        <v>0.159069597237152</v>
      </c>
      <c r="K26" s="11" t="n">
        <f aca="false">D26/$B26</f>
        <v>0.115568465109896</v>
      </c>
      <c r="L26" s="11" t="n">
        <f aca="false">E26/$B26</f>
        <v>0.221988427143609</v>
      </c>
      <c r="M26" s="11" t="n">
        <f aca="false">F26/$B26</f>
        <v>0.303661688356243</v>
      </c>
      <c r="N26" s="11" t="n">
        <f aca="false">G26/$B26</f>
        <v>0.155044255883631</v>
      </c>
      <c r="O26" s="11" t="n">
        <f aca="false">H26/$B26</f>
        <v>0.0446675662694692</v>
      </c>
    </row>
    <row r="27" customFormat="false" ht="15" hidden="false" customHeight="false" outlineLevel="0" collapsed="false">
      <c r="A27" s="9" t="n">
        <v>2019</v>
      </c>
      <c r="B27" s="10" t="n">
        <v>44135</v>
      </c>
      <c r="C27" s="10" t="n">
        <v>6882</v>
      </c>
      <c r="D27" s="10" t="n">
        <v>5136</v>
      </c>
      <c r="E27" s="10" t="n">
        <v>9786</v>
      </c>
      <c r="F27" s="10" t="n">
        <v>13335</v>
      </c>
      <c r="G27" s="10" t="n">
        <v>6967</v>
      </c>
      <c r="H27" s="10" t="n">
        <v>2029</v>
      </c>
      <c r="J27" s="11" t="n">
        <f aca="false">C27/$B27</f>
        <v>0.155930667270873</v>
      </c>
      <c r="K27" s="11" t="n">
        <f aca="false">D27/$B27</f>
        <v>0.116370227710434</v>
      </c>
      <c r="L27" s="11" t="n">
        <f aca="false">E27/$B27</f>
        <v>0.22172878667724</v>
      </c>
      <c r="M27" s="11" t="n">
        <f aca="false">F27/$B27</f>
        <v>0.302141157811261</v>
      </c>
      <c r="N27" s="11" t="n">
        <f aca="false">G27/$B27</f>
        <v>0.157856576413277</v>
      </c>
      <c r="O27" s="11" t="n">
        <f aca="false">H27/$B27</f>
        <v>0.045972584116914</v>
      </c>
    </row>
    <row r="28" customFormat="false" ht="15" hidden="false" customHeight="false" outlineLevel="0" collapsed="false">
      <c r="A28" s="9" t="n">
        <v>2020</v>
      </c>
      <c r="B28" s="10" t="n">
        <v>44692</v>
      </c>
      <c r="C28" s="10" t="n">
        <v>6926</v>
      </c>
      <c r="D28" s="10" t="n">
        <v>5089</v>
      </c>
      <c r="E28" s="10" t="n">
        <v>10032</v>
      </c>
      <c r="F28" s="10" t="n">
        <v>13377</v>
      </c>
      <c r="G28" s="10" t="n">
        <v>7118</v>
      </c>
      <c r="H28" s="10" t="n">
        <v>2150</v>
      </c>
      <c r="J28" s="11" t="n">
        <f aca="false">C28/$B28</f>
        <v>0.154971807034816</v>
      </c>
      <c r="K28" s="11" t="n">
        <f aca="false">D28/$B28</f>
        <v>0.113868253826188</v>
      </c>
      <c r="L28" s="11" t="n">
        <f aca="false">E28/$B28</f>
        <v>0.224469703750112</v>
      </c>
      <c r="M28" s="11" t="n">
        <f aca="false">F28/$B28</f>
        <v>0.299315313702676</v>
      </c>
      <c r="N28" s="11" t="n">
        <f aca="false">G28/$B28</f>
        <v>0.159267877919986</v>
      </c>
      <c r="O28" s="11" t="n">
        <f aca="false">H28/$B28</f>
        <v>0.0481070437662221</v>
      </c>
    </row>
    <row r="29" customFormat="false" ht="15" hidden="false" customHeight="false" outlineLevel="0" collapsed="false">
      <c r="A29" s="9" t="n">
        <v>2021</v>
      </c>
      <c r="B29" s="10" t="n">
        <v>45005</v>
      </c>
      <c r="C29" s="10" t="n">
        <v>6817</v>
      </c>
      <c r="D29" s="10" t="n">
        <v>5101</v>
      </c>
      <c r="E29" s="10" t="n">
        <v>10147</v>
      </c>
      <c r="F29" s="10" t="n">
        <v>13430</v>
      </c>
      <c r="G29" s="10" t="n">
        <v>7290</v>
      </c>
      <c r="H29" s="10" t="n">
        <v>2220</v>
      </c>
      <c r="J29" s="11" t="n">
        <f aca="false">C29/$B29</f>
        <v>0.151472058660149</v>
      </c>
      <c r="K29" s="11" t="n">
        <f aca="false">D29/$B29</f>
        <v>0.113342961893123</v>
      </c>
      <c r="L29" s="11" t="n">
        <f aca="false">E29/$B29</f>
        <v>0.225463837351405</v>
      </c>
      <c r="M29" s="11" t="n">
        <f aca="false">F29/$B29</f>
        <v>0.298411287634707</v>
      </c>
      <c r="N29" s="11" t="n">
        <f aca="false">G29/$B29</f>
        <v>0.161982001999778</v>
      </c>
      <c r="O29" s="11" t="n">
        <f aca="false">H29/$B29</f>
        <v>0.0493278524608377</v>
      </c>
    </row>
    <row r="30" customFormat="false" ht="15" hidden="false" customHeight="false" outlineLevel="0" collapsed="false">
      <c r="A30" s="9" t="n">
        <v>2022</v>
      </c>
      <c r="B30" s="10" t="n">
        <v>45557</v>
      </c>
      <c r="C30" s="10" t="n">
        <v>6919</v>
      </c>
      <c r="D30" s="10" t="n">
        <v>5055</v>
      </c>
      <c r="E30" s="10" t="n">
        <v>10415</v>
      </c>
      <c r="F30" s="10" t="n">
        <v>13463</v>
      </c>
      <c r="G30" s="10" t="n">
        <v>7430</v>
      </c>
      <c r="H30" s="10" t="n">
        <v>2275</v>
      </c>
      <c r="J30" s="11" t="n">
        <f aca="false">C30/$B30</f>
        <v>0.151875672234783</v>
      </c>
      <c r="K30" s="11" t="n">
        <f aca="false">D30/$B30</f>
        <v>0.110959896393529</v>
      </c>
      <c r="L30" s="11" t="n">
        <f aca="false">E30/$B30</f>
        <v>0.228614702460654</v>
      </c>
      <c r="M30" s="11" t="n">
        <f aca="false">F30/$B30</f>
        <v>0.295519898149571</v>
      </c>
      <c r="N30" s="11" t="n">
        <f aca="false">G30/$B30</f>
        <v>0.163092389753496</v>
      </c>
      <c r="O30" s="11" t="n">
        <f aca="false">H30/$B30</f>
        <v>0.049937441007968</v>
      </c>
    </row>
    <row r="31" customFormat="false" ht="15" hidden="false" customHeight="false" outlineLevel="0" collapsed="false">
      <c r="A31" s="9" t="n">
        <v>2023</v>
      </c>
      <c r="B31" s="10" t="n">
        <v>45830</v>
      </c>
      <c r="C31" s="10" t="n">
        <v>6920</v>
      </c>
      <c r="D31" s="10" t="n">
        <v>5029</v>
      </c>
      <c r="E31" s="10" t="n">
        <v>10540</v>
      </c>
      <c r="F31" s="10" t="n">
        <v>13325</v>
      </c>
      <c r="G31" s="10" t="n">
        <v>7671</v>
      </c>
      <c r="H31" s="10" t="n">
        <v>2345</v>
      </c>
      <c r="J31" s="11" t="n">
        <f aca="false">C31/$B31</f>
        <v>0.150992799476326</v>
      </c>
      <c r="K31" s="11" t="n">
        <f aca="false">D31/$B31</f>
        <v>0.109731616844861</v>
      </c>
      <c r="L31" s="11" t="n">
        <f aca="false">E31/$B31</f>
        <v>0.229980362208161</v>
      </c>
      <c r="M31" s="11" t="n">
        <f aca="false">F31/$B31</f>
        <v>0.290748418066769</v>
      </c>
      <c r="N31" s="11" t="n">
        <f aca="false">G31/$B31</f>
        <v>0.167379445777875</v>
      </c>
      <c r="O31" s="11" t="n">
        <f aca="false">H31/$B31</f>
        <v>0.0511673576260092</v>
      </c>
    </row>
    <row r="32" customFormat="false" ht="15" hidden="false" customHeight="false" outlineLevel="0" collapsed="false">
      <c r="A32" s="9" t="n">
        <v>2024</v>
      </c>
      <c r="B32" s="10" t="n">
        <v>46026</v>
      </c>
      <c r="C32" s="10" t="n">
        <v>6930</v>
      </c>
      <c r="D32" s="10" t="n">
        <v>4935</v>
      </c>
      <c r="E32" s="10" t="n">
        <v>10720</v>
      </c>
      <c r="F32" s="10" t="n">
        <v>13265</v>
      </c>
      <c r="G32" s="10" t="n">
        <v>7821</v>
      </c>
      <c r="H32" s="10" t="n">
        <v>2355</v>
      </c>
      <c r="J32" s="11" t="n">
        <f aca="false">C32/$B32</f>
        <v>0.150567070786077</v>
      </c>
      <c r="K32" s="11" t="n">
        <f aca="false">D32/$B32</f>
        <v>0.107222004953722</v>
      </c>
      <c r="L32" s="11" t="n">
        <f aca="false">E32/$B32</f>
        <v>0.232911832442532</v>
      </c>
      <c r="M32" s="11" t="n">
        <f aca="false">F32/$B32</f>
        <v>0.288206665797593</v>
      </c>
      <c r="N32" s="11" t="n">
        <f aca="false">G32/$B32</f>
        <v>0.169925694172859</v>
      </c>
      <c r="O32" s="11" t="n">
        <f aca="false">H32/$B32</f>
        <v>0.0511667318472168</v>
      </c>
    </row>
    <row r="33" customFormat="false" ht="15" hidden="false" customHeight="false" outlineLevel="0" collapsed="false">
      <c r="A33" s="9" t="n">
        <v>2025</v>
      </c>
      <c r="B33" s="10" t="n">
        <v>46365</v>
      </c>
      <c r="C33" s="10" t="n">
        <v>6910</v>
      </c>
      <c r="D33" s="10" t="n">
        <v>4954</v>
      </c>
      <c r="E33" s="10" t="n">
        <v>10944</v>
      </c>
      <c r="F33" s="10" t="n">
        <v>13159</v>
      </c>
      <c r="G33" s="10" t="n">
        <v>7964</v>
      </c>
      <c r="H33" s="10" t="n">
        <v>2434</v>
      </c>
      <c r="J33" s="11" t="n">
        <f aca="false">C33/$B33</f>
        <v>0.149034832308854</v>
      </c>
      <c r="K33" s="11" t="n">
        <f aca="false">D33/$B33</f>
        <v>0.106847837808692</v>
      </c>
      <c r="L33" s="11" t="n">
        <f aca="false">E33/$B33</f>
        <v>0.236040116467163</v>
      </c>
      <c r="M33" s="11" t="n">
        <f aca="false">F33/$B33</f>
        <v>0.283813221179769</v>
      </c>
      <c r="N33" s="11" t="n">
        <f aca="false">G33/$B33</f>
        <v>0.171767497034401</v>
      </c>
      <c r="O33" s="11" t="n">
        <f aca="false">H33/$B33</f>
        <v>0.0524964952011215</v>
      </c>
    </row>
    <row r="34" customFormat="false" ht="15" hidden="false" customHeight="false" outlineLevel="0" collapsed="false">
      <c r="A34" s="9" t="n">
        <v>2026</v>
      </c>
      <c r="B34" s="10" t="n">
        <v>46689</v>
      </c>
      <c r="C34" s="10" t="n">
        <v>6952</v>
      </c>
      <c r="D34" s="10" t="n">
        <v>4948</v>
      </c>
      <c r="E34" s="10" t="n">
        <v>11096</v>
      </c>
      <c r="F34" s="10" t="n">
        <v>13070</v>
      </c>
      <c r="G34" s="10" t="n">
        <v>8094</v>
      </c>
      <c r="H34" s="10" t="n">
        <v>2529</v>
      </c>
      <c r="J34" s="11" t="n">
        <f aca="false">C34/$B34</f>
        <v>0.148900169204738</v>
      </c>
      <c r="K34" s="11" t="n">
        <f aca="false">D34/$B34</f>
        <v>0.105977853455846</v>
      </c>
      <c r="L34" s="11" t="n">
        <f aca="false">E34/$B34</f>
        <v>0.23765769239007</v>
      </c>
      <c r="M34" s="11" t="n">
        <f aca="false">F34/$B34</f>
        <v>0.279937458502003</v>
      </c>
      <c r="N34" s="11" t="n">
        <f aca="false">G34/$B34</f>
        <v>0.173359892051661</v>
      </c>
      <c r="O34" s="11" t="n">
        <f aca="false">H34/$B34</f>
        <v>0.0541669343956821</v>
      </c>
    </row>
    <row r="36" customFormat="false" ht="15" hidden="false" customHeight="false" outlineLevel="0" collapsed="false">
      <c r="A36" s="8" t="s">
        <v>63</v>
      </c>
    </row>
  </sheetData>
  <mergeCells count="2">
    <mergeCell ref="A1:O1"/>
    <mergeCell ref="A2:O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6" min="2" style="0" width="13"/>
    <col collapsed="false" customWidth="true" hidden="false" outlineLevel="0" max="7" min="7" style="0" width="3"/>
    <col collapsed="false" customWidth="true" hidden="false" outlineLevel="0" max="11" min="8" style="0" width="12"/>
  </cols>
  <sheetData>
    <row r="1" customFormat="false" ht="25.5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A4" s="3" t="s">
        <v>55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56</v>
      </c>
      <c r="H4" s="3" t="s">
        <v>69</v>
      </c>
      <c r="I4" s="3" t="s">
        <v>70</v>
      </c>
      <c r="J4" s="3" t="s">
        <v>71</v>
      </c>
      <c r="K4" s="3" t="s">
        <v>72</v>
      </c>
    </row>
    <row r="5" customFormat="false" ht="15" hidden="false" customHeight="false" outlineLevel="0" collapsed="false">
      <c r="A5" s="9" t="n">
        <v>1997</v>
      </c>
      <c r="B5" s="10" t="n">
        <v>17762</v>
      </c>
      <c r="C5" s="10" t="n">
        <v>20889</v>
      </c>
      <c r="D5" s="10" t="n">
        <v>1451</v>
      </c>
      <c r="E5" s="10" t="n">
        <v>1723</v>
      </c>
      <c r="F5" s="12" t="n">
        <f aca="false">SUM(B5:E5)</f>
        <v>41825</v>
      </c>
      <c r="H5" s="11" t="n">
        <f aca="false">B5/$F5</f>
        <v>0.424674237895995</v>
      </c>
      <c r="I5" s="11" t="n">
        <f aca="false">C5/$F5</f>
        <v>0.499438135086671</v>
      </c>
      <c r="J5" s="11" t="n">
        <f aca="false">D5/$F5</f>
        <v>0.0346921697549313</v>
      </c>
      <c r="K5" s="11" t="n">
        <f aca="false">E5/$F5</f>
        <v>0.0411954572624029</v>
      </c>
    </row>
    <row r="6" customFormat="false" ht="15" hidden="false" customHeight="false" outlineLevel="0" collapsed="false">
      <c r="A6" s="9" t="n">
        <v>1998</v>
      </c>
      <c r="B6" s="10" t="n">
        <v>17813</v>
      </c>
      <c r="C6" s="10" t="n">
        <v>20904</v>
      </c>
      <c r="D6" s="10" t="n">
        <v>1477</v>
      </c>
      <c r="E6" s="10" t="n">
        <v>1746</v>
      </c>
      <c r="F6" s="12" t="n">
        <f aca="false">SUM(B6:E6)</f>
        <v>41940</v>
      </c>
      <c r="H6" s="11" t="n">
        <f aca="false">B6/$F6</f>
        <v>0.424725798760134</v>
      </c>
      <c r="I6" s="11" t="n">
        <f aca="false">C6/$F6</f>
        <v>0.498426323319027</v>
      </c>
      <c r="J6" s="11" t="n">
        <f aca="false">D6/$F6</f>
        <v>0.0352169766332856</v>
      </c>
      <c r="K6" s="11" t="n">
        <f aca="false">E6/$F6</f>
        <v>0.0416309012875536</v>
      </c>
    </row>
    <row r="7" customFormat="false" ht="15" hidden="false" customHeight="false" outlineLevel="0" collapsed="false">
      <c r="A7" s="9" t="n">
        <v>1999</v>
      </c>
      <c r="B7" s="10" t="n">
        <v>18031</v>
      </c>
      <c r="C7" s="10" t="n">
        <v>20999</v>
      </c>
      <c r="D7" s="10" t="n">
        <v>1552</v>
      </c>
      <c r="E7" s="10" t="n">
        <v>1820</v>
      </c>
      <c r="F7" s="12" t="n">
        <f aca="false">SUM(B7:E7)</f>
        <v>42402</v>
      </c>
      <c r="H7" s="11" t="n">
        <f aca="false">B7/$F7</f>
        <v>0.425239375501156</v>
      </c>
      <c r="I7" s="11" t="n">
        <f aca="false">C7/$F7</f>
        <v>0.495236073770105</v>
      </c>
      <c r="J7" s="11" t="n">
        <f aca="false">D7/$F7</f>
        <v>0.0366020470732513</v>
      </c>
      <c r="K7" s="11" t="n">
        <f aca="false">E7/$F7</f>
        <v>0.042922503655488</v>
      </c>
    </row>
    <row r="8" customFormat="false" ht="15" hidden="false" customHeight="false" outlineLevel="0" collapsed="false">
      <c r="A8" s="9" t="n">
        <v>2000</v>
      </c>
      <c r="B8" s="10" t="n">
        <v>18179</v>
      </c>
      <c r="C8" s="10" t="n">
        <v>21124</v>
      </c>
      <c r="D8" s="10" t="n">
        <v>1633</v>
      </c>
      <c r="E8" s="10" t="n">
        <v>1843</v>
      </c>
      <c r="F8" s="12" t="n">
        <f aca="false">SUM(B8:E8)</f>
        <v>42779</v>
      </c>
      <c r="H8" s="11" t="n">
        <f aca="false">B8/$F8</f>
        <v>0.424951494892354</v>
      </c>
      <c r="I8" s="11" t="n">
        <f aca="false">C8/$F8</f>
        <v>0.493793683816826</v>
      </c>
      <c r="J8" s="11" t="n">
        <f aca="false">D8/$F8</f>
        <v>0.0381729353187312</v>
      </c>
      <c r="K8" s="11" t="n">
        <f aca="false">E8/$F8</f>
        <v>0.0430818859720891</v>
      </c>
    </row>
    <row r="9" customFormat="false" ht="15" hidden="false" customHeight="false" outlineLevel="0" collapsed="false">
      <c r="A9" s="9" t="n">
        <v>2001</v>
      </c>
      <c r="B9" s="10" t="n">
        <v>18165</v>
      </c>
      <c r="C9" s="10" t="n">
        <v>21144</v>
      </c>
      <c r="D9" s="10" t="n">
        <v>1743</v>
      </c>
      <c r="E9" s="10" t="n">
        <v>1883</v>
      </c>
      <c r="F9" s="12" t="n">
        <f aca="false">SUM(B9:E9)</f>
        <v>42935</v>
      </c>
      <c r="H9" s="11" t="n">
        <f aca="false">B9/$F9</f>
        <v>0.423081402119483</v>
      </c>
      <c r="I9" s="11" t="n">
        <f aca="false">C9/$F9</f>
        <v>0.4924653546058</v>
      </c>
      <c r="J9" s="11" t="n">
        <f aca="false">D9/$F9</f>
        <v>0.0405962501455689</v>
      </c>
      <c r="K9" s="11" t="n">
        <f aca="false">E9/$F9</f>
        <v>0.0438569931291487</v>
      </c>
    </row>
    <row r="10" customFormat="false" ht="15" hidden="false" customHeight="false" outlineLevel="0" collapsed="false">
      <c r="A10" s="9" t="n">
        <v>2002</v>
      </c>
      <c r="B10" s="10" t="n">
        <v>18269</v>
      </c>
      <c r="C10" s="10" t="n">
        <v>21105</v>
      </c>
      <c r="D10" s="10" t="n">
        <v>1836</v>
      </c>
      <c r="E10" s="10" t="n">
        <v>1928</v>
      </c>
      <c r="F10" s="12" t="n">
        <f aca="false">SUM(B10:E10)</f>
        <v>43138</v>
      </c>
      <c r="H10" s="11" t="n">
        <f aca="false">B10/$F10</f>
        <v>0.423501321340813</v>
      </c>
      <c r="I10" s="11" t="n">
        <f aca="false">C10/$F10</f>
        <v>0.489243822152163</v>
      </c>
      <c r="J10" s="11" t="n">
        <f aca="false">D10/$F10</f>
        <v>0.0425610830358385</v>
      </c>
      <c r="K10" s="11" t="n">
        <f aca="false">E10/$F10</f>
        <v>0.0446937734711855</v>
      </c>
    </row>
    <row r="11" customFormat="false" ht="15" hidden="false" customHeight="false" outlineLevel="0" collapsed="false">
      <c r="A11" s="9" t="n">
        <v>2003</v>
      </c>
      <c r="B11" s="10" t="n">
        <v>18312</v>
      </c>
      <c r="C11" s="10" t="n">
        <v>20984</v>
      </c>
      <c r="D11" s="10" t="n">
        <v>1924</v>
      </c>
      <c r="E11" s="10" t="n">
        <v>1941</v>
      </c>
      <c r="F11" s="12" t="n">
        <f aca="false">SUM(B11:E11)</f>
        <v>43161</v>
      </c>
      <c r="H11" s="11" t="n">
        <f aca="false">B11/$F11</f>
        <v>0.424271912142907</v>
      </c>
      <c r="I11" s="11" t="n">
        <f aca="false">C11/$F11</f>
        <v>0.486179652927411</v>
      </c>
      <c r="J11" s="11" t="n">
        <f aca="false">D11/$F11</f>
        <v>0.0445772804151896</v>
      </c>
      <c r="K11" s="11" t="n">
        <f aca="false">E11/$F11</f>
        <v>0.0449711545144923</v>
      </c>
    </row>
    <row r="12" customFormat="false" ht="15" hidden="false" customHeight="false" outlineLevel="0" collapsed="false">
      <c r="A12" s="9" t="n">
        <v>2004</v>
      </c>
      <c r="B12" s="10" t="n">
        <v>18365</v>
      </c>
      <c r="C12" s="10" t="n">
        <v>20864</v>
      </c>
      <c r="D12" s="10" t="n">
        <v>1904</v>
      </c>
      <c r="E12" s="10" t="n">
        <v>1975</v>
      </c>
      <c r="F12" s="12" t="n">
        <f aca="false">SUM(B12:E12)</f>
        <v>43108</v>
      </c>
      <c r="H12" s="11" t="n">
        <f aca="false">B12/$F12</f>
        <v>0.426023011969936</v>
      </c>
      <c r="I12" s="11" t="n">
        <f aca="false">C12/$F12</f>
        <v>0.483993690266308</v>
      </c>
      <c r="J12" s="11" t="n">
        <f aca="false">D12/$F12</f>
        <v>0.0441681358448548</v>
      </c>
      <c r="K12" s="11" t="n">
        <f aca="false">E12/$F12</f>
        <v>0.0458151619189014</v>
      </c>
    </row>
    <row r="13" customFormat="false" ht="15" hidden="false" customHeight="false" outlineLevel="0" collapsed="false">
      <c r="A13" s="9" t="n">
        <v>2005</v>
      </c>
      <c r="B13" s="10" t="n">
        <v>18312</v>
      </c>
      <c r="C13" s="10" t="n">
        <v>20798</v>
      </c>
      <c r="D13" s="10" t="n">
        <v>1965</v>
      </c>
      <c r="E13" s="10" t="n">
        <v>1976</v>
      </c>
      <c r="F13" s="12" t="n">
        <f aca="false">SUM(B13:E13)</f>
        <v>43051</v>
      </c>
      <c r="H13" s="11" t="n">
        <f aca="false">B13/$F13</f>
        <v>0.425355973148127</v>
      </c>
      <c r="I13" s="11" t="n">
        <f aca="false">C13/$F13</f>
        <v>0.483101437829551</v>
      </c>
      <c r="J13" s="11" t="n">
        <f aca="false">D13/$F13</f>
        <v>0.0456435390583262</v>
      </c>
      <c r="K13" s="11" t="n">
        <f aca="false">E13/$F13</f>
        <v>0.0458990499639962</v>
      </c>
    </row>
    <row r="14" customFormat="false" ht="15" hidden="false" customHeight="false" outlineLevel="0" collapsed="false">
      <c r="A14" s="9" t="n">
        <v>2006</v>
      </c>
      <c r="B14" s="10" t="n">
        <v>18369</v>
      </c>
      <c r="C14" s="10" t="n">
        <v>20722</v>
      </c>
      <c r="D14" s="10" t="n">
        <v>2027</v>
      </c>
      <c r="E14" s="10" t="n">
        <v>1985</v>
      </c>
      <c r="F14" s="12" t="n">
        <f aca="false">SUM(B14:E14)</f>
        <v>43103</v>
      </c>
      <c r="H14" s="11" t="n">
        <f aca="false">B14/$F14</f>
        <v>0.426165232118414</v>
      </c>
      <c r="I14" s="11" t="n">
        <f aca="false">C14/$F14</f>
        <v>0.480755399856159</v>
      </c>
      <c r="J14" s="11" t="n">
        <f aca="false">D14/$F14</f>
        <v>0.0470268890796464</v>
      </c>
      <c r="K14" s="11" t="n">
        <f aca="false">E14/$F14</f>
        <v>0.046052478945781</v>
      </c>
    </row>
    <row r="15" customFormat="false" ht="15" hidden="false" customHeight="false" outlineLevel="0" collapsed="false">
      <c r="A15" s="9" t="n">
        <v>2007</v>
      </c>
      <c r="B15" s="10" t="n">
        <v>18238</v>
      </c>
      <c r="C15" s="10" t="n">
        <v>20561</v>
      </c>
      <c r="D15" s="10" t="n">
        <v>2066</v>
      </c>
      <c r="E15" s="10" t="n">
        <v>2018</v>
      </c>
      <c r="F15" s="12" t="n">
        <f aca="false">SUM(B15:E15)</f>
        <v>42883</v>
      </c>
      <c r="H15" s="11" t="n">
        <f aca="false">B15/$F15</f>
        <v>0.42529673763496</v>
      </c>
      <c r="I15" s="11" t="n">
        <f aca="false">C15/$F15</f>
        <v>0.479467388009234</v>
      </c>
      <c r="J15" s="11" t="n">
        <f aca="false">D15/$F15</f>
        <v>0.0481775995149593</v>
      </c>
      <c r="K15" s="11" t="n">
        <f aca="false">E15/$F15</f>
        <v>0.047058274840846</v>
      </c>
    </row>
    <row r="16" customFormat="false" ht="15" hidden="false" customHeight="false" outlineLevel="0" collapsed="false">
      <c r="A16" s="9" t="n">
        <v>2008</v>
      </c>
      <c r="B16" s="10" t="n">
        <v>18291</v>
      </c>
      <c r="C16" s="10" t="n">
        <v>20443</v>
      </c>
      <c r="D16" s="10" t="n">
        <v>2154</v>
      </c>
      <c r="E16" s="10" t="n">
        <v>2054</v>
      </c>
      <c r="F16" s="12" t="n">
        <f aca="false">SUM(B16:E16)</f>
        <v>42942</v>
      </c>
      <c r="H16" s="11" t="n">
        <f aca="false">B16/$F16</f>
        <v>0.425946625681151</v>
      </c>
      <c r="I16" s="11" t="n">
        <f aca="false">C16/$F16</f>
        <v>0.476060733081831</v>
      </c>
      <c r="J16" s="11" t="n">
        <f aca="false">D16/$F16</f>
        <v>0.0501606818499371</v>
      </c>
      <c r="K16" s="11" t="n">
        <f aca="false">E16/$F16</f>
        <v>0.0478319593870803</v>
      </c>
    </row>
    <row r="17" customFormat="false" ht="15" hidden="false" customHeight="false" outlineLevel="0" collapsed="false">
      <c r="A17" s="9" t="n">
        <v>2009</v>
      </c>
      <c r="B17" s="10" t="n">
        <v>18373</v>
      </c>
      <c r="C17" s="10" t="n">
        <v>20364</v>
      </c>
      <c r="D17" s="10" t="n">
        <v>2241</v>
      </c>
      <c r="E17" s="10" t="n">
        <v>2082</v>
      </c>
      <c r="F17" s="12" t="n">
        <f aca="false">SUM(B17:E17)</f>
        <v>43060</v>
      </c>
      <c r="H17" s="11" t="n">
        <f aca="false">B17/$F17</f>
        <v>0.426683697166744</v>
      </c>
      <c r="I17" s="11" t="n">
        <f aca="false">C17/$F17</f>
        <v>0.472921504876916</v>
      </c>
      <c r="J17" s="11" t="n">
        <f aca="false">D17/$F17</f>
        <v>0.0520436600092894</v>
      </c>
      <c r="K17" s="11" t="n">
        <f aca="false">E17/$F17</f>
        <v>0.0483511379470506</v>
      </c>
    </row>
    <row r="18" customFormat="false" ht="15" hidden="false" customHeight="false" outlineLevel="0" collapsed="false">
      <c r="A18" s="9" t="n">
        <v>2010</v>
      </c>
      <c r="B18" s="10" t="n">
        <v>18227</v>
      </c>
      <c r="C18" s="10" t="n">
        <v>20297</v>
      </c>
      <c r="D18" s="10" t="n">
        <v>2376</v>
      </c>
      <c r="E18" s="10" t="n">
        <v>2095</v>
      </c>
      <c r="F18" s="12" t="n">
        <f aca="false">SUM(B18:E18)</f>
        <v>42995</v>
      </c>
      <c r="H18" s="11" t="n">
        <f aca="false">B18/$F18</f>
        <v>0.423933015466915</v>
      </c>
      <c r="I18" s="11" t="n">
        <f aca="false">C18/$F18</f>
        <v>0.472078148621933</v>
      </c>
      <c r="J18" s="11" t="n">
        <f aca="false">D18/$F18</f>
        <v>0.055262239795325</v>
      </c>
      <c r="K18" s="11" t="n">
        <f aca="false">E18/$F18</f>
        <v>0.0487265961158274</v>
      </c>
    </row>
    <row r="19" customFormat="false" ht="15" hidden="false" customHeight="false" outlineLevel="0" collapsed="false">
      <c r="A19" s="9" t="n">
        <v>2011</v>
      </c>
      <c r="B19" s="10" t="n">
        <v>18295</v>
      </c>
      <c r="C19" s="10" t="n">
        <v>20219</v>
      </c>
      <c r="D19" s="10" t="n">
        <v>2454</v>
      </c>
      <c r="E19" s="10" t="n">
        <v>2151</v>
      </c>
      <c r="F19" s="12" t="n">
        <f aca="false">SUM(B19:E19)</f>
        <v>43119</v>
      </c>
      <c r="H19" s="11" t="n">
        <f aca="false">B19/$F19</f>
        <v>0.424290915837566</v>
      </c>
      <c r="I19" s="11" t="n">
        <f aca="false">C19/$F19</f>
        <v>0.468911616688699</v>
      </c>
      <c r="J19" s="11" t="n">
        <f aca="false">D19/$F19</f>
        <v>0.0569122660544076</v>
      </c>
      <c r="K19" s="11" t="n">
        <f aca="false">E19/$F19</f>
        <v>0.0498852014193279</v>
      </c>
    </row>
    <row r="20" customFormat="false" ht="15" hidden="false" customHeight="false" outlineLevel="0" collapsed="false">
      <c r="A20" s="9" t="n">
        <v>2012</v>
      </c>
      <c r="B20" s="10" t="n">
        <v>18282</v>
      </c>
      <c r="C20" s="10" t="n">
        <v>20202</v>
      </c>
      <c r="D20" s="10" t="n">
        <v>2475</v>
      </c>
      <c r="E20" s="10" t="n">
        <v>2153</v>
      </c>
      <c r="F20" s="12" t="n">
        <f aca="false">SUM(B20:E20)</f>
        <v>43112</v>
      </c>
      <c r="H20" s="11" t="n">
        <f aca="false">B20/$F20</f>
        <v>0.424058266839859</v>
      </c>
      <c r="I20" s="11" t="n">
        <f aca="false">C20/$F20</f>
        <v>0.468593431063277</v>
      </c>
      <c r="J20" s="11" t="n">
        <f aca="false">D20/$F20</f>
        <v>0.0574086101317499</v>
      </c>
      <c r="K20" s="11" t="n">
        <f aca="false">E20/$F20</f>
        <v>0.0499396919651141</v>
      </c>
    </row>
    <row r="21" customFormat="false" ht="15" hidden="false" customHeight="false" outlineLevel="0" collapsed="false">
      <c r="A21" s="9" t="n">
        <v>2013</v>
      </c>
      <c r="B21" s="10" t="n">
        <v>18326</v>
      </c>
      <c r="C21" s="10" t="n">
        <v>20186</v>
      </c>
      <c r="D21" s="10" t="n">
        <v>2597</v>
      </c>
      <c r="E21" s="10" t="n">
        <v>2135</v>
      </c>
      <c r="F21" s="12" t="n">
        <f aca="false">SUM(B21:E21)</f>
        <v>43244</v>
      </c>
      <c r="H21" s="11" t="n">
        <f aca="false">B21/$F21</f>
        <v>0.423781333826658</v>
      </c>
      <c r="I21" s="11" t="n">
        <f aca="false">C21/$F21</f>
        <v>0.46679308112108</v>
      </c>
      <c r="J21" s="11" t="n">
        <f aca="false">D21/$F21</f>
        <v>0.0600545740449542</v>
      </c>
      <c r="K21" s="11" t="n">
        <f aca="false">E21/$F21</f>
        <v>0.0493710110073074</v>
      </c>
    </row>
    <row r="22" customFormat="false" ht="15" hidden="false" customHeight="false" outlineLevel="0" collapsed="false">
      <c r="A22" s="9" t="n">
        <v>2014</v>
      </c>
      <c r="B22" s="10" t="n">
        <v>18258</v>
      </c>
      <c r="C22" s="10" t="n">
        <v>20068</v>
      </c>
      <c r="D22" s="10" t="n">
        <v>2683</v>
      </c>
      <c r="E22" s="10" t="n">
        <v>2156</v>
      </c>
      <c r="F22" s="12" t="n">
        <f aca="false">SUM(B22:E22)</f>
        <v>43165</v>
      </c>
      <c r="H22" s="11" t="n">
        <f aca="false">B22/$F22</f>
        <v>0.422981582300475</v>
      </c>
      <c r="I22" s="11" t="n">
        <f aca="false">C22/$F22</f>
        <v>0.464913703231785</v>
      </c>
      <c r="J22" s="11" t="n">
        <f aca="false">D22/$F22</f>
        <v>0.0621568400324337</v>
      </c>
      <c r="K22" s="11" t="n">
        <f aca="false">E22/$F22</f>
        <v>0.0499478744353064</v>
      </c>
    </row>
    <row r="23" customFormat="false" ht="15" hidden="false" customHeight="false" outlineLevel="0" collapsed="false">
      <c r="A23" s="9" t="n">
        <v>2015</v>
      </c>
      <c r="B23" s="10" t="n">
        <v>18259</v>
      </c>
      <c r="C23" s="10" t="n">
        <v>19914</v>
      </c>
      <c r="D23" s="10" t="n">
        <v>2768</v>
      </c>
      <c r="E23" s="10" t="n">
        <v>2191</v>
      </c>
      <c r="F23" s="12" t="n">
        <f aca="false">SUM(B23:E23)</f>
        <v>43132</v>
      </c>
      <c r="H23" s="11" t="n">
        <f aca="false">B23/$F23</f>
        <v>0.423328387276268</v>
      </c>
      <c r="I23" s="11" t="n">
        <f aca="false">C23/$F23</f>
        <v>0.461698970601873</v>
      </c>
      <c r="J23" s="11" t="n">
        <f aca="false">D23/$F23</f>
        <v>0.0641750904201057</v>
      </c>
      <c r="K23" s="11" t="n">
        <f aca="false">E23/$F23</f>
        <v>0.0507975517017528</v>
      </c>
    </row>
    <row r="24" customFormat="false" ht="15" hidden="false" customHeight="false" outlineLevel="0" collapsed="false">
      <c r="A24" s="9" t="n">
        <v>2016</v>
      </c>
      <c r="B24" s="10" t="n">
        <v>18400</v>
      </c>
      <c r="C24" s="10" t="n">
        <v>19841</v>
      </c>
      <c r="D24" s="10" t="n">
        <v>2845</v>
      </c>
      <c r="E24" s="10" t="n">
        <v>2188</v>
      </c>
      <c r="F24" s="12" t="n">
        <f aca="false">SUM(B24:E24)</f>
        <v>43274</v>
      </c>
      <c r="H24" s="11" t="n">
        <f aca="false">B24/$F24</f>
        <v>0.425197578222489</v>
      </c>
      <c r="I24" s="11" t="n">
        <f aca="false">C24/$F24</f>
        <v>0.45849701899524</v>
      </c>
      <c r="J24" s="11" t="n">
        <f aca="false">D24/$F24</f>
        <v>0.065743864676249</v>
      </c>
      <c r="K24" s="11" t="n">
        <f aca="false">E24/$F24</f>
        <v>0.0505615381060221</v>
      </c>
    </row>
    <row r="25" customFormat="false" ht="15" hidden="false" customHeight="false" outlineLevel="0" collapsed="false">
      <c r="A25" s="9" t="n">
        <v>2017</v>
      </c>
      <c r="B25" s="10" t="n">
        <v>18627</v>
      </c>
      <c r="C25" s="10" t="n">
        <v>19752</v>
      </c>
      <c r="D25" s="10" t="n">
        <v>2926</v>
      </c>
      <c r="E25" s="10" t="n">
        <v>2211</v>
      </c>
      <c r="F25" s="12" t="n">
        <f aca="false">SUM(B25:E25)</f>
        <v>43516</v>
      </c>
      <c r="H25" s="11" t="n">
        <f aca="false">B25/$F25</f>
        <v>0.428049453074731</v>
      </c>
      <c r="I25" s="11" t="n">
        <f aca="false">C25/$F25</f>
        <v>0.45390201305267</v>
      </c>
      <c r="J25" s="11" t="n">
        <f aca="false">D25/$F25</f>
        <v>0.0672396359959555</v>
      </c>
      <c r="K25" s="11" t="n">
        <f aca="false">E25/$F25</f>
        <v>0.0508088978766431</v>
      </c>
    </row>
    <row r="26" customFormat="false" ht="15" hidden="false" customHeight="false" outlineLevel="0" collapsed="false">
      <c r="A26" s="9" t="n">
        <v>2018</v>
      </c>
      <c r="B26" s="10" t="n">
        <v>18770</v>
      </c>
      <c r="C26" s="10" t="n">
        <v>19757</v>
      </c>
      <c r="D26" s="10" t="n">
        <v>2977</v>
      </c>
      <c r="E26" s="10" t="n">
        <v>2219</v>
      </c>
      <c r="F26" s="12" t="n">
        <f aca="false">SUM(B26:E26)</f>
        <v>43723</v>
      </c>
      <c r="H26" s="11" t="n">
        <f aca="false">B26/$F26</f>
        <v>0.429293506849942</v>
      </c>
      <c r="I26" s="11" t="n">
        <f aca="false">C26/$F26</f>
        <v>0.451867438190426</v>
      </c>
      <c r="J26" s="11" t="n">
        <f aca="false">D26/$F26</f>
        <v>0.0680877341445006</v>
      </c>
      <c r="K26" s="11" t="n">
        <f aca="false">E26/$F26</f>
        <v>0.0507513208151316</v>
      </c>
    </row>
    <row r="27" customFormat="false" ht="15" hidden="false" customHeight="false" outlineLevel="0" collapsed="false">
      <c r="A27" s="9" t="n">
        <v>2019</v>
      </c>
      <c r="B27" s="10" t="n">
        <v>19054</v>
      </c>
      <c r="C27" s="10" t="n">
        <v>19783</v>
      </c>
      <c r="D27" s="10" t="n">
        <v>3072</v>
      </c>
      <c r="E27" s="10" t="n">
        <v>2226</v>
      </c>
      <c r="F27" s="12" t="n">
        <f aca="false">SUM(B27:E27)</f>
        <v>44135</v>
      </c>
      <c r="H27" s="11" t="n">
        <f aca="false">B27/$F27</f>
        <v>0.431720856463125</v>
      </c>
      <c r="I27" s="11" t="n">
        <f aca="false">C27/$F27</f>
        <v>0.448238359578566</v>
      </c>
      <c r="J27" s="11" t="n">
        <f aca="false">D27/$F27</f>
        <v>0.0696046221819418</v>
      </c>
      <c r="K27" s="11" t="n">
        <f aca="false">E27/$F27</f>
        <v>0.050436161776368</v>
      </c>
    </row>
    <row r="28" customFormat="false" ht="15" hidden="false" customHeight="false" outlineLevel="0" collapsed="false">
      <c r="A28" s="9" t="n">
        <v>2020</v>
      </c>
      <c r="B28" s="10" t="n">
        <v>19453</v>
      </c>
      <c r="C28" s="10" t="n">
        <v>19826</v>
      </c>
      <c r="D28" s="10" t="n">
        <v>3143</v>
      </c>
      <c r="E28" s="10" t="n">
        <v>2270</v>
      </c>
      <c r="F28" s="12" t="n">
        <f aca="false">SUM(B28:E28)</f>
        <v>44692</v>
      </c>
      <c r="H28" s="11" t="n">
        <f aca="false">B28/$F28</f>
        <v>0.435268056922939</v>
      </c>
      <c r="I28" s="11" t="n">
        <f aca="false">C28/$F28</f>
        <v>0.443614069632149</v>
      </c>
      <c r="J28" s="11" t="n">
        <f aca="false">D28/$F28</f>
        <v>0.0703257853754587</v>
      </c>
      <c r="K28" s="11" t="n">
        <f aca="false">E28/$F28</f>
        <v>0.0507920880694531</v>
      </c>
    </row>
    <row r="29" customFormat="false" ht="15" hidden="false" customHeight="false" outlineLevel="0" collapsed="false">
      <c r="A29" s="9" t="n">
        <v>2021</v>
      </c>
      <c r="B29" s="10" t="n">
        <v>19696</v>
      </c>
      <c r="C29" s="10" t="n">
        <v>19768</v>
      </c>
      <c r="D29" s="10" t="n">
        <v>3248</v>
      </c>
      <c r="E29" s="10" t="n">
        <v>2293</v>
      </c>
      <c r="F29" s="12" t="n">
        <f aca="false">SUM(B29:E29)</f>
        <v>45005</v>
      </c>
      <c r="H29" s="11" t="n">
        <f aca="false">B29/$F29</f>
        <v>0.43764026219309</v>
      </c>
      <c r="I29" s="11" t="n">
        <f aca="false">C29/$F29</f>
        <v>0.439240084435063</v>
      </c>
      <c r="J29" s="11" t="n">
        <f aca="false">D29/$F29</f>
        <v>0.072169758915676</v>
      </c>
      <c r="K29" s="11" t="n">
        <f aca="false">E29/$F29</f>
        <v>0.0509498944561715</v>
      </c>
    </row>
    <row r="30" customFormat="false" ht="15" hidden="false" customHeight="false" outlineLevel="0" collapsed="false">
      <c r="A30" s="9" t="n">
        <v>2022</v>
      </c>
      <c r="B30" s="10" t="n">
        <v>20201</v>
      </c>
      <c r="C30" s="10" t="n">
        <v>19714</v>
      </c>
      <c r="D30" s="10" t="n">
        <v>3307</v>
      </c>
      <c r="E30" s="10" t="n">
        <v>2335</v>
      </c>
      <c r="F30" s="12" t="n">
        <f aca="false">SUM(B30:E30)</f>
        <v>45557</v>
      </c>
      <c r="H30" s="11" t="n">
        <f aca="false">B30/$F30</f>
        <v>0.443422525627236</v>
      </c>
      <c r="I30" s="11" t="n">
        <f aca="false">C30/$F30</f>
        <v>0.432732620673003</v>
      </c>
      <c r="J30" s="11" t="n">
        <f aca="false">D30/$F30</f>
        <v>0.0725903812805935</v>
      </c>
      <c r="K30" s="11" t="n">
        <f aca="false">E30/$F30</f>
        <v>0.0512544724191672</v>
      </c>
    </row>
    <row r="31" customFormat="false" ht="15" hidden="false" customHeight="false" outlineLevel="0" collapsed="false">
      <c r="A31" s="9" t="n">
        <v>2023</v>
      </c>
      <c r="B31" s="10" t="n">
        <v>20368</v>
      </c>
      <c r="C31" s="10" t="n">
        <v>19756</v>
      </c>
      <c r="D31" s="10" t="n">
        <v>3357</v>
      </c>
      <c r="E31" s="10" t="n">
        <v>2349</v>
      </c>
      <c r="F31" s="12" t="n">
        <f aca="false">SUM(B31:E31)</f>
        <v>45830</v>
      </c>
      <c r="H31" s="11" t="n">
        <f aca="false">B31/$F31</f>
        <v>0.44442504909448</v>
      </c>
      <c r="I31" s="11" t="n">
        <f aca="false">C31/$F31</f>
        <v>0.431071350643683</v>
      </c>
      <c r="J31" s="11" t="n">
        <f aca="false">D31/$F31</f>
        <v>0.0732489635609863</v>
      </c>
      <c r="K31" s="11" t="n">
        <f aca="false">E31/$F31</f>
        <v>0.051254636700851</v>
      </c>
    </row>
    <row r="32" customFormat="false" ht="15" hidden="false" customHeight="false" outlineLevel="0" collapsed="false">
      <c r="A32" s="9" t="n">
        <v>2024</v>
      </c>
      <c r="B32" s="10" t="n">
        <v>20458</v>
      </c>
      <c r="C32" s="10" t="n">
        <v>19833</v>
      </c>
      <c r="D32" s="10" t="n">
        <v>3386</v>
      </c>
      <c r="E32" s="10" t="n">
        <v>2349</v>
      </c>
      <c r="F32" s="12" t="n">
        <f aca="false">SUM(B32:E32)</f>
        <v>46026</v>
      </c>
      <c r="H32" s="11" t="n">
        <f aca="false">B32/$F32</f>
        <v>0.444487898144527</v>
      </c>
      <c r="I32" s="11" t="n">
        <f aca="false">C32/$F32</f>
        <v>0.430908616868726</v>
      </c>
      <c r="J32" s="11" t="n">
        <f aca="false">D32/$F32</f>
        <v>0.0735671142397775</v>
      </c>
      <c r="K32" s="11" t="n">
        <f aca="false">E32/$F32</f>
        <v>0.0510363707469691</v>
      </c>
    </row>
    <row r="33" customFormat="false" ht="15" hidden="false" customHeight="false" outlineLevel="0" collapsed="false">
      <c r="A33" s="9" t="n">
        <v>2025</v>
      </c>
      <c r="B33" s="10" t="n">
        <v>20718</v>
      </c>
      <c r="C33" s="10" t="n">
        <v>19901</v>
      </c>
      <c r="D33" s="10" t="n">
        <v>3373</v>
      </c>
      <c r="E33" s="10" t="n">
        <v>2373</v>
      </c>
      <c r="F33" s="12" t="n">
        <f aca="false">SUM(B33:E33)</f>
        <v>46365</v>
      </c>
      <c r="H33" s="11" t="n">
        <f aca="false">B33/$F33</f>
        <v>0.446845681009382</v>
      </c>
      <c r="I33" s="11" t="n">
        <f aca="false">C33/$F33</f>
        <v>0.429224630648118</v>
      </c>
      <c r="J33" s="11" t="n">
        <f aca="false">D33/$F33</f>
        <v>0.072748840720371</v>
      </c>
      <c r="K33" s="11" t="n">
        <f aca="false">E33/$F33</f>
        <v>0.0511808476221288</v>
      </c>
    </row>
    <row r="34" customFormat="false" ht="15" hidden="false" customHeight="false" outlineLevel="0" collapsed="false">
      <c r="A34" s="9" t="n">
        <v>2026</v>
      </c>
      <c r="B34" s="10" t="n">
        <v>20956</v>
      </c>
      <c r="C34" s="10" t="n">
        <v>19944</v>
      </c>
      <c r="D34" s="10" t="n">
        <v>3391</v>
      </c>
      <c r="E34" s="10" t="n">
        <v>2398</v>
      </c>
      <c r="F34" s="12" t="n">
        <f aca="false">SUM(B34:E34)</f>
        <v>46689</v>
      </c>
      <c r="H34" s="11" t="n">
        <f aca="false">B34/$F34</f>
        <v>0.448842339737411</v>
      </c>
      <c r="I34" s="11" t="n">
        <f aca="false">C34/$F34</f>
        <v>0.427166998650646</v>
      </c>
      <c r="J34" s="11" t="n">
        <f aca="false">D34/$F34</f>
        <v>0.0726295272976504</v>
      </c>
      <c r="K34" s="11" t="n">
        <f aca="false">E34/$F34</f>
        <v>0.0513611343142925</v>
      </c>
    </row>
    <row r="36" customFormat="false" ht="15" hidden="false" customHeight="false" outlineLevel="0" collapsed="false">
      <c r="A36" s="8" t="s">
        <v>73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5" min="4" style="0" width="20"/>
    <col collapsed="false" customWidth="true" hidden="false" outlineLevel="0" max="6" min="6" style="0" width="3"/>
    <col collapsed="false" customWidth="true" hidden="false" outlineLevel="0" max="7" min="7" style="0" width="13"/>
    <col collapsed="false" customWidth="true" hidden="false" outlineLevel="0" max="10" min="8" style="0" width="15"/>
  </cols>
  <sheetData>
    <row r="1" customFormat="false" ht="25.5" hidden="false" customHeight="true" outlineLevel="0" collapsed="false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A4" s="3" t="s">
        <v>55</v>
      </c>
      <c r="B4" s="3" t="s">
        <v>56</v>
      </c>
      <c r="C4" s="3" t="s">
        <v>76</v>
      </c>
      <c r="D4" s="3" t="s">
        <v>77</v>
      </c>
      <c r="E4" s="3" t="s">
        <v>78</v>
      </c>
      <c r="G4" s="3" t="s">
        <v>79</v>
      </c>
      <c r="H4" s="3" t="s">
        <v>80</v>
      </c>
      <c r="I4" s="3" t="s">
        <v>81</v>
      </c>
      <c r="J4" s="3" t="s">
        <v>82</v>
      </c>
    </row>
    <row r="5" customFormat="false" ht="15" hidden="false" customHeight="false" outlineLevel="0" collapsed="false">
      <c r="A5" s="9" t="n">
        <v>1997</v>
      </c>
      <c r="B5" s="10" t="n">
        <v>15079</v>
      </c>
      <c r="C5" s="10" t="n">
        <v>2654</v>
      </c>
      <c r="D5" s="10" t="n">
        <v>4780</v>
      </c>
      <c r="E5" s="10" t="n">
        <v>7645</v>
      </c>
      <c r="G5" s="13" t="n">
        <f aca="false">'01 Bevolking leeftijd'!B5/B5</f>
        <v>2.77372504808011</v>
      </c>
      <c r="H5" s="11" t="n">
        <f aca="false">C5/$B5</f>
        <v>0.176006366469925</v>
      </c>
      <c r="I5" s="11" t="n">
        <f aca="false">D5/$B5</f>
        <v>0.316997148352013</v>
      </c>
      <c r="J5" s="11" t="n">
        <f aca="false">E5/$B5</f>
        <v>0.506996485178062</v>
      </c>
    </row>
    <row r="6" customFormat="false" ht="15" hidden="false" customHeight="false" outlineLevel="0" collapsed="false">
      <c r="A6" s="9" t="n">
        <v>1998</v>
      </c>
      <c r="B6" s="10" t="n">
        <v>15374</v>
      </c>
      <c r="C6" s="10" t="n">
        <v>2865</v>
      </c>
      <c r="D6" s="10" t="n">
        <v>4919</v>
      </c>
      <c r="E6" s="10" t="n">
        <v>7590</v>
      </c>
      <c r="G6" s="13" t="n">
        <f aca="false">'01 Bevolking leeftijd'!B6/B6</f>
        <v>2.72798230779238</v>
      </c>
      <c r="H6" s="11" t="n">
        <f aca="false">C6/$B6</f>
        <v>0.186353583972941</v>
      </c>
      <c r="I6" s="11" t="n">
        <f aca="false">D6/$B6</f>
        <v>0.319955769480942</v>
      </c>
      <c r="J6" s="11" t="n">
        <f aca="false">E6/$B6</f>
        <v>0.493690646546117</v>
      </c>
    </row>
    <row r="7" customFormat="false" ht="15" hidden="false" customHeight="false" outlineLevel="0" collapsed="false">
      <c r="A7" s="9" t="n">
        <v>1999</v>
      </c>
      <c r="B7" s="10" t="n">
        <v>15730</v>
      </c>
      <c r="C7" s="10" t="n">
        <v>3055</v>
      </c>
      <c r="D7" s="10" t="n">
        <v>5098</v>
      </c>
      <c r="E7" s="10" t="n">
        <v>7577</v>
      </c>
      <c r="G7" s="13" t="n">
        <f aca="false">'01 Bevolking leeftijd'!B7/B7</f>
        <v>2.69561347743166</v>
      </c>
      <c r="H7" s="11" t="n">
        <f aca="false">C7/$B7</f>
        <v>0.194214876033058</v>
      </c>
      <c r="I7" s="11" t="n">
        <f aca="false">D7/$B7</f>
        <v>0.324094087730451</v>
      </c>
      <c r="J7" s="11" t="n">
        <f aca="false">E7/$B7</f>
        <v>0.481691036236491</v>
      </c>
    </row>
    <row r="8" customFormat="false" ht="15" hidden="false" customHeight="false" outlineLevel="0" collapsed="false">
      <c r="A8" s="9" t="n">
        <v>2000</v>
      </c>
      <c r="B8" s="10" t="n">
        <v>16020</v>
      </c>
      <c r="C8" s="10" t="n">
        <v>3198</v>
      </c>
      <c r="D8" s="10" t="n">
        <v>5294</v>
      </c>
      <c r="E8" s="10" t="n">
        <v>7528</v>
      </c>
      <c r="G8" s="13" t="n">
        <f aca="false">'01 Bevolking leeftijd'!B8/B8</f>
        <v>2.67034956304619</v>
      </c>
      <c r="H8" s="11" t="n">
        <f aca="false">C8/$B8</f>
        <v>0.199625468164794</v>
      </c>
      <c r="I8" s="11" t="n">
        <f aca="false">D8/$B8</f>
        <v>0.330461922596754</v>
      </c>
      <c r="J8" s="11" t="n">
        <f aca="false">E8/$B8</f>
        <v>0.469912609238452</v>
      </c>
    </row>
    <row r="9" customFormat="false" ht="15" hidden="false" customHeight="false" outlineLevel="0" collapsed="false">
      <c r="A9" s="9" t="n">
        <v>2001</v>
      </c>
      <c r="B9" s="10" t="n">
        <v>16147</v>
      </c>
      <c r="C9" s="10" t="n">
        <v>3343</v>
      </c>
      <c r="D9" s="10" t="n">
        <v>5249</v>
      </c>
      <c r="E9" s="10" t="n">
        <v>7555</v>
      </c>
      <c r="G9" s="13" t="n">
        <f aca="false">'01 Bevolking leeftijd'!B9/B9</f>
        <v>2.65900786523812</v>
      </c>
      <c r="H9" s="11" t="n">
        <f aca="false">C9/$B9</f>
        <v>0.207035362606057</v>
      </c>
      <c r="I9" s="11" t="n">
        <f aca="false">D9/$B9</f>
        <v>0.325075865485849</v>
      </c>
      <c r="J9" s="11" t="n">
        <f aca="false">E9/$B9</f>
        <v>0.467888771908094</v>
      </c>
    </row>
    <row r="10" customFormat="false" ht="15" hidden="false" customHeight="false" outlineLevel="0" collapsed="false">
      <c r="A10" s="9" t="n">
        <v>2002</v>
      </c>
      <c r="B10" s="10" t="n">
        <v>16283</v>
      </c>
      <c r="C10" s="10" t="n">
        <v>3420</v>
      </c>
      <c r="D10" s="10" t="n">
        <v>5311</v>
      </c>
      <c r="E10" s="10" t="n">
        <v>7552</v>
      </c>
      <c r="G10" s="13" t="n">
        <f aca="false">'01 Bevolking leeftijd'!B10/B10</f>
        <v>2.64926610575447</v>
      </c>
      <c r="H10" s="11" t="n">
        <f aca="false">C10/$B10</f>
        <v>0.210035005834306</v>
      </c>
      <c r="I10" s="11" t="n">
        <f aca="false">D10/$B10</f>
        <v>0.326168396487134</v>
      </c>
      <c r="J10" s="11" t="n">
        <f aca="false">E10/$B10</f>
        <v>0.46379659767856</v>
      </c>
    </row>
    <row r="11" customFormat="false" ht="15" hidden="false" customHeight="false" outlineLevel="0" collapsed="false">
      <c r="A11" s="9" t="n">
        <v>2003</v>
      </c>
      <c r="B11" s="10" t="n">
        <v>16395</v>
      </c>
      <c r="C11" s="10" t="n">
        <v>3446</v>
      </c>
      <c r="D11" s="10" t="n">
        <v>5476</v>
      </c>
      <c r="E11" s="10" t="n">
        <v>7473</v>
      </c>
      <c r="G11" s="13" t="n">
        <f aca="false">'01 Bevolking leeftijd'!B11/B11</f>
        <v>2.63257090576395</v>
      </c>
      <c r="H11" s="11" t="n">
        <f aca="false">C11/$B11</f>
        <v>0.210186032326929</v>
      </c>
      <c r="I11" s="11" t="n">
        <f aca="false">D11/$B11</f>
        <v>0.334004269594389</v>
      </c>
      <c r="J11" s="11" t="n">
        <f aca="false">E11/$B11</f>
        <v>0.455809698078683</v>
      </c>
    </row>
    <row r="12" customFormat="false" ht="15" hidden="false" customHeight="false" outlineLevel="0" collapsed="false">
      <c r="A12" s="9" t="n">
        <v>2004</v>
      </c>
      <c r="B12" s="10" t="n">
        <v>16467</v>
      </c>
      <c r="C12" s="10" t="n">
        <v>3581</v>
      </c>
      <c r="D12" s="10" t="n">
        <v>5406</v>
      </c>
      <c r="E12" s="10" t="n">
        <v>7480</v>
      </c>
      <c r="G12" s="13" t="n">
        <f aca="false">'01 Bevolking leeftijd'!B12/B12</f>
        <v>2.61784174409425</v>
      </c>
      <c r="H12" s="11" t="n">
        <f aca="false">C12/$B12</f>
        <v>0.217465233497298</v>
      </c>
      <c r="I12" s="11" t="n">
        <f aca="false">D12/$B12</f>
        <v>0.328292949535435</v>
      </c>
      <c r="J12" s="11" t="n">
        <f aca="false">E12/$B12</f>
        <v>0.454241816967268</v>
      </c>
    </row>
    <row r="13" customFormat="false" ht="15" hidden="false" customHeight="false" outlineLevel="0" collapsed="false">
      <c r="A13" s="9" t="n">
        <v>2005</v>
      </c>
      <c r="B13" s="10" t="n">
        <v>16564</v>
      </c>
      <c r="C13" s="10" t="n">
        <v>3695</v>
      </c>
      <c r="D13" s="10" t="n">
        <v>5433</v>
      </c>
      <c r="E13" s="10" t="n">
        <v>7436</v>
      </c>
      <c r="G13" s="13" t="n">
        <f aca="false">'01 Bevolking leeftijd'!B13/B13</f>
        <v>2.59907027288095</v>
      </c>
      <c r="H13" s="11" t="n">
        <f aca="false">C13/$B13</f>
        <v>0.223074136681961</v>
      </c>
      <c r="I13" s="11" t="n">
        <f aca="false">D13/$B13</f>
        <v>0.328000482975127</v>
      </c>
      <c r="J13" s="11" t="n">
        <f aca="false">E13/$B13</f>
        <v>0.448925380342912</v>
      </c>
    </row>
    <row r="14" customFormat="false" ht="15" hidden="false" customHeight="false" outlineLevel="0" collapsed="false">
      <c r="A14" s="9" t="n">
        <v>2006</v>
      </c>
      <c r="B14" s="10" t="n">
        <v>16724</v>
      </c>
      <c r="C14" s="10" t="n">
        <v>3833</v>
      </c>
      <c r="D14" s="10" t="n">
        <v>5499</v>
      </c>
      <c r="E14" s="10" t="n">
        <v>7392</v>
      </c>
      <c r="G14" s="13" t="n">
        <f aca="false">'01 Bevolking leeftijd'!B14/B14</f>
        <v>2.57731403970342</v>
      </c>
      <c r="H14" s="11" t="n">
        <f aca="false">C14/$B14</f>
        <v>0.229191580961492</v>
      </c>
      <c r="I14" s="11" t="n">
        <f aca="false">D14/$B14</f>
        <v>0.328808897392968</v>
      </c>
      <c r="J14" s="11" t="n">
        <f aca="false">E14/$B14</f>
        <v>0.441999521645539</v>
      </c>
    </row>
    <row r="15" customFormat="false" ht="15" hidden="false" customHeight="false" outlineLevel="0" collapsed="false">
      <c r="A15" s="9" t="n">
        <v>2007</v>
      </c>
      <c r="B15" s="10" t="n">
        <v>16834</v>
      </c>
      <c r="C15" s="10" t="n">
        <v>3971</v>
      </c>
      <c r="D15" s="10" t="n">
        <v>5593</v>
      </c>
      <c r="E15" s="10" t="n">
        <v>7270</v>
      </c>
      <c r="G15" s="13" t="n">
        <f aca="false">'01 Bevolking leeftijd'!B15/B15</f>
        <v>2.54740406320542</v>
      </c>
      <c r="H15" s="11" t="n">
        <f aca="false">C15/$B15</f>
        <v>0.23589164785553</v>
      </c>
      <c r="I15" s="11" t="n">
        <f aca="false">D15/$B15</f>
        <v>0.33224426755376</v>
      </c>
      <c r="J15" s="11" t="n">
        <f aca="false">E15/$B15</f>
        <v>0.431864084590709</v>
      </c>
    </row>
    <row r="16" customFormat="false" ht="15" hidden="false" customHeight="false" outlineLevel="0" collapsed="false">
      <c r="A16" s="9" t="n">
        <v>2008</v>
      </c>
      <c r="B16" s="10" t="n">
        <v>16996</v>
      </c>
      <c r="C16" s="10" t="n">
        <v>4126</v>
      </c>
      <c r="D16" s="10" t="n">
        <v>5646</v>
      </c>
      <c r="E16" s="10" t="n">
        <v>7224</v>
      </c>
      <c r="G16" s="13" t="n">
        <f aca="false">'01 Bevolking leeftijd'!B16/B16</f>
        <v>2.52659449282184</v>
      </c>
      <c r="H16" s="11" t="n">
        <f aca="false">C16/$B16</f>
        <v>0.242763003059543</v>
      </c>
      <c r="I16" s="11" t="n">
        <f aca="false">D16/$B16</f>
        <v>0.332195810779007</v>
      </c>
      <c r="J16" s="11" t="n">
        <f aca="false">E16/$B16</f>
        <v>0.42504118616145</v>
      </c>
    </row>
    <row r="17" customFormat="false" ht="15" hidden="false" customHeight="false" outlineLevel="0" collapsed="false">
      <c r="A17" s="9" t="n">
        <v>2009</v>
      </c>
      <c r="B17" s="10" t="n">
        <v>17254</v>
      </c>
      <c r="C17" s="10" t="n">
        <v>4313</v>
      </c>
      <c r="D17" s="10" t="n">
        <v>5775</v>
      </c>
      <c r="E17" s="10" t="n">
        <v>7166</v>
      </c>
      <c r="G17" s="13" t="n">
        <f aca="false">'01 Bevolking leeftijd'!B17/B17</f>
        <v>2.49565318187087</v>
      </c>
      <c r="H17" s="11" t="n">
        <f aca="false">C17/$B17</f>
        <v>0.249971021212472</v>
      </c>
      <c r="I17" s="11" t="n">
        <f aca="false">D17/$B17</f>
        <v>0.33470499594297</v>
      </c>
      <c r="J17" s="11" t="n">
        <f aca="false">E17/$B17</f>
        <v>0.415323982844558</v>
      </c>
    </row>
    <row r="18" customFormat="false" ht="15" hidden="false" customHeight="false" outlineLevel="0" collapsed="false">
      <c r="A18" s="9" t="n">
        <v>2010</v>
      </c>
      <c r="B18" s="10" t="n">
        <v>17306</v>
      </c>
      <c r="C18" s="10" t="n">
        <v>4320</v>
      </c>
      <c r="D18" s="10" t="n">
        <v>5856</v>
      </c>
      <c r="E18" s="10" t="n">
        <v>7130</v>
      </c>
      <c r="G18" s="13" t="n">
        <f aca="false">'01 Bevolking leeftijd'!B18/B18</f>
        <v>2.48439847451751</v>
      </c>
      <c r="H18" s="11" t="n">
        <f aca="false">C18/$B18</f>
        <v>0.249624407719866</v>
      </c>
      <c r="I18" s="11" t="n">
        <f aca="false">D18/$B18</f>
        <v>0.338379752686929</v>
      </c>
      <c r="J18" s="11" t="n">
        <f aca="false">E18/$B18</f>
        <v>0.411995839593205</v>
      </c>
    </row>
    <row r="19" customFormat="false" ht="15" hidden="false" customHeight="false" outlineLevel="0" collapsed="false">
      <c r="A19" s="9" t="n">
        <v>2011</v>
      </c>
      <c r="B19" s="10" t="n">
        <v>17498</v>
      </c>
      <c r="C19" s="10" t="n">
        <v>4500</v>
      </c>
      <c r="D19" s="10" t="n">
        <v>5865</v>
      </c>
      <c r="E19" s="10" t="n">
        <v>7133</v>
      </c>
      <c r="G19" s="13" t="n">
        <f aca="false">'01 Bevolking leeftijd'!B19/B19</f>
        <v>2.46422448279803</v>
      </c>
      <c r="H19" s="11" t="n">
        <f aca="false">C19/$B19</f>
        <v>0.257172248256944</v>
      </c>
      <c r="I19" s="11" t="n">
        <f aca="false">D19/$B19</f>
        <v>0.33518116356155</v>
      </c>
      <c r="J19" s="11" t="n">
        <f aca="false">E19/$B19</f>
        <v>0.407646588181506</v>
      </c>
    </row>
    <row r="20" customFormat="false" ht="15" hidden="false" customHeight="false" outlineLevel="0" collapsed="false">
      <c r="A20" s="9" t="n">
        <v>2012</v>
      </c>
      <c r="B20" s="10" t="n">
        <v>17610</v>
      </c>
      <c r="C20" s="10" t="n">
        <v>4601</v>
      </c>
      <c r="D20" s="10" t="n">
        <v>5855</v>
      </c>
      <c r="E20" s="10" t="n">
        <v>7154</v>
      </c>
      <c r="G20" s="13" t="n">
        <f aca="false">'01 Bevolking leeftijd'!B20/B20</f>
        <v>2.44815445769449</v>
      </c>
      <c r="H20" s="11" t="n">
        <f aca="false">C20/$B20</f>
        <v>0.261272004542873</v>
      </c>
      <c r="I20" s="11" t="n">
        <f aca="false">D20/$B20</f>
        <v>0.332481544576945</v>
      </c>
      <c r="J20" s="11" t="n">
        <f aca="false">E20/$B20</f>
        <v>0.406246450880182</v>
      </c>
    </row>
    <row r="21" customFormat="false" ht="15" hidden="false" customHeight="false" outlineLevel="0" collapsed="false">
      <c r="A21" s="9" t="n">
        <v>2013</v>
      </c>
      <c r="B21" s="10" t="n">
        <v>17789</v>
      </c>
      <c r="C21" s="10" t="n">
        <v>4693</v>
      </c>
      <c r="D21" s="10" t="n">
        <v>5971</v>
      </c>
      <c r="E21" s="10" t="n">
        <v>7125</v>
      </c>
      <c r="G21" s="13" t="n">
        <f aca="false">'01 Bevolking leeftijd'!B21/B21</f>
        <v>2.43094046882905</v>
      </c>
      <c r="H21" s="11" t="n">
        <f aca="false">C21/$B21</f>
        <v>0.263814716959919</v>
      </c>
      <c r="I21" s="11" t="n">
        <f aca="false">D21/$B21</f>
        <v>0.335656866602957</v>
      </c>
      <c r="J21" s="11" t="n">
        <f aca="false">E21/$B21</f>
        <v>0.400528416437124</v>
      </c>
    </row>
    <row r="22" customFormat="false" ht="15" hidden="false" customHeight="false" outlineLevel="0" collapsed="false">
      <c r="A22" s="9" t="n">
        <v>2014</v>
      </c>
      <c r="B22" s="10" t="n">
        <v>17859</v>
      </c>
      <c r="C22" s="10" t="n">
        <v>4761</v>
      </c>
      <c r="D22" s="10" t="n">
        <v>6023</v>
      </c>
      <c r="E22" s="10" t="n">
        <v>7075</v>
      </c>
      <c r="G22" s="13" t="n">
        <f aca="false">'01 Bevolking leeftijd'!B22/B22</f>
        <v>2.41698863318215</v>
      </c>
      <c r="H22" s="11" t="n">
        <f aca="false">C22/$B22</f>
        <v>0.266588274819419</v>
      </c>
      <c r="I22" s="11" t="n">
        <f aca="false">D22/$B22</f>
        <v>0.337252925695728</v>
      </c>
      <c r="J22" s="11" t="n">
        <f aca="false">E22/$B22</f>
        <v>0.396158799484854</v>
      </c>
    </row>
    <row r="23" customFormat="false" ht="15" hidden="false" customHeight="false" outlineLevel="0" collapsed="false">
      <c r="A23" s="9" t="n">
        <v>2015</v>
      </c>
      <c r="B23" s="10" t="n">
        <v>17995</v>
      </c>
      <c r="C23" s="10" t="n">
        <v>4904</v>
      </c>
      <c r="D23" s="10" t="n">
        <v>6057</v>
      </c>
      <c r="E23" s="10" t="n">
        <v>7034</v>
      </c>
      <c r="G23" s="13" t="n">
        <f aca="false">'01 Bevolking leeftijd'!B23/B23</f>
        <v>2.39688802445124</v>
      </c>
      <c r="H23" s="11" t="n">
        <f aca="false">C23/$B23</f>
        <v>0.272520144484579</v>
      </c>
      <c r="I23" s="11" t="n">
        <f aca="false">D23/$B23</f>
        <v>0.336593498193943</v>
      </c>
      <c r="J23" s="11" t="n">
        <f aca="false">E23/$B23</f>
        <v>0.390886357321478</v>
      </c>
    </row>
    <row r="24" customFormat="false" ht="15" hidden="false" customHeight="false" outlineLevel="0" collapsed="false">
      <c r="A24" s="9" t="n">
        <v>2016</v>
      </c>
      <c r="B24" s="10" t="n">
        <v>18113</v>
      </c>
      <c r="C24" s="10" t="n">
        <v>5008</v>
      </c>
      <c r="D24" s="10" t="n">
        <v>6058</v>
      </c>
      <c r="E24" s="10" t="n">
        <v>7047</v>
      </c>
      <c r="G24" s="13" t="n">
        <f aca="false">'01 Bevolking leeftijd'!B24/B24</f>
        <v>2.38911279191741</v>
      </c>
      <c r="H24" s="11" t="n">
        <f aca="false">C24/$B24</f>
        <v>0.276486501407829</v>
      </c>
      <c r="I24" s="11" t="n">
        <f aca="false">D24/$B24</f>
        <v>0.3344559156407</v>
      </c>
      <c r="J24" s="11" t="n">
        <f aca="false">E24/$B24</f>
        <v>0.389057582951471</v>
      </c>
    </row>
    <row r="25" customFormat="false" ht="15" hidden="false" customHeight="false" outlineLevel="0" collapsed="false">
      <c r="A25" s="9" t="n">
        <v>2017</v>
      </c>
      <c r="B25" s="10" t="n">
        <v>18297</v>
      </c>
      <c r="C25" s="10" t="n">
        <v>5175</v>
      </c>
      <c r="D25" s="10" t="n">
        <v>6090</v>
      </c>
      <c r="E25" s="10" t="n">
        <v>7032</v>
      </c>
      <c r="G25" s="13" t="n">
        <f aca="false">'01 Bevolking leeftijd'!B25/B25</f>
        <v>2.37831338470788</v>
      </c>
      <c r="H25" s="11" t="n">
        <f aca="false">C25/$B25</f>
        <v>0.282833251352681</v>
      </c>
      <c r="I25" s="11" t="n">
        <f aca="false">D25/$B25</f>
        <v>0.332841449417937</v>
      </c>
      <c r="J25" s="11" t="n">
        <f aca="false">E25/$B25</f>
        <v>0.384325299229382</v>
      </c>
    </row>
    <row r="26" customFormat="false" ht="15" hidden="false" customHeight="false" outlineLevel="0" collapsed="false">
      <c r="A26" s="9" t="n">
        <v>2018</v>
      </c>
      <c r="B26" s="10" t="n">
        <v>18414</v>
      </c>
      <c r="C26" s="10" t="n">
        <v>5195</v>
      </c>
      <c r="D26" s="10" t="n">
        <v>6173</v>
      </c>
      <c r="E26" s="10" t="n">
        <v>7046</v>
      </c>
      <c r="G26" s="13" t="n">
        <f aca="false">'01 Bevolking leeftijd'!B26/B26</f>
        <v>2.37444335831433</v>
      </c>
      <c r="H26" s="11" t="n">
        <f aca="false">C26/$B26</f>
        <v>0.282122298251331</v>
      </c>
      <c r="I26" s="11" t="n">
        <f aca="false">D26/$B26</f>
        <v>0.335234061040513</v>
      </c>
      <c r="J26" s="11" t="n">
        <f aca="false">E26/$B26</f>
        <v>0.382643640708157</v>
      </c>
    </row>
    <row r="27" customFormat="false" ht="15" hidden="false" customHeight="false" outlineLevel="0" collapsed="false">
      <c r="A27" s="9" t="n">
        <v>2019</v>
      </c>
      <c r="B27" s="10" t="n">
        <v>18702</v>
      </c>
      <c r="C27" s="10" t="n">
        <v>5359</v>
      </c>
      <c r="D27" s="10" t="n">
        <v>6334</v>
      </c>
      <c r="E27" s="10" t="n">
        <v>7009</v>
      </c>
      <c r="G27" s="13" t="n">
        <f aca="false">'01 Bevolking leeftijd'!B27/B27</f>
        <v>2.35990803122661</v>
      </c>
      <c r="H27" s="11" t="n">
        <f aca="false">C27/$B27</f>
        <v>0.286546893380387</v>
      </c>
      <c r="I27" s="11" t="n">
        <f aca="false">D27/$B27</f>
        <v>0.338680355042242</v>
      </c>
      <c r="J27" s="11" t="n">
        <f aca="false">E27/$B27</f>
        <v>0.374772751577371</v>
      </c>
    </row>
    <row r="28" customFormat="false" ht="15" hidden="false" customHeight="false" outlineLevel="0" collapsed="false">
      <c r="A28" s="9" t="n">
        <v>2020</v>
      </c>
      <c r="B28" s="10" t="n">
        <v>19095</v>
      </c>
      <c r="C28" s="10" t="n">
        <v>5594</v>
      </c>
      <c r="D28" s="10" t="n">
        <v>6499</v>
      </c>
      <c r="E28" s="10" t="n">
        <v>7002</v>
      </c>
      <c r="G28" s="13" t="n">
        <f aca="false">'01 Bevolking leeftijd'!B28/B28</f>
        <v>2.34050798638387</v>
      </c>
      <c r="H28" s="11" t="n">
        <f aca="false">C28/$B28</f>
        <v>0.292956271275203</v>
      </c>
      <c r="I28" s="11" t="n">
        <f aca="false">D28/$B28</f>
        <v>0.340350877192982</v>
      </c>
      <c r="J28" s="11" t="n">
        <f aca="false">E28/$B28</f>
        <v>0.366692851531815</v>
      </c>
    </row>
    <row r="29" customFormat="false" ht="15" hidden="false" customHeight="false" outlineLevel="0" collapsed="false">
      <c r="A29" s="9" t="n">
        <v>2021</v>
      </c>
      <c r="B29" s="10" t="n">
        <v>19329</v>
      </c>
      <c r="C29" s="10" t="n">
        <v>5719</v>
      </c>
      <c r="D29" s="10" t="n">
        <v>6566</v>
      </c>
      <c r="E29" s="10" t="n">
        <v>7044</v>
      </c>
      <c r="G29" s="13" t="n">
        <f aca="false">'01 Bevolking leeftijd'!B29/B29</f>
        <v>2.32836670288168</v>
      </c>
      <c r="H29" s="11" t="n">
        <f aca="false">C29/$B29</f>
        <v>0.295876662010451</v>
      </c>
      <c r="I29" s="11" t="n">
        <f aca="false">D29/$B29</f>
        <v>0.339696828599514</v>
      </c>
      <c r="J29" s="11" t="n">
        <f aca="false">E29/$B29</f>
        <v>0.364426509390036</v>
      </c>
    </row>
    <row r="30" customFormat="false" ht="15" hidden="false" customHeight="false" outlineLevel="0" collapsed="false">
      <c r="A30" s="9" t="n">
        <v>2022</v>
      </c>
      <c r="B30" s="10" t="n">
        <v>19684</v>
      </c>
      <c r="C30" s="10" t="n">
        <v>5913</v>
      </c>
      <c r="D30" s="10" t="n">
        <v>6679</v>
      </c>
      <c r="E30" s="10" t="n">
        <v>7092</v>
      </c>
      <c r="G30" s="13" t="n">
        <f aca="false">'01 Bevolking leeftijd'!B30/B30</f>
        <v>2.31441780125991</v>
      </c>
      <c r="H30" s="11" t="n">
        <f aca="false">C30/$B30</f>
        <v>0.300396260922577</v>
      </c>
      <c r="I30" s="11" t="n">
        <f aca="false">D30/$B30</f>
        <v>0.339311115626905</v>
      </c>
      <c r="J30" s="11" t="n">
        <f aca="false">E30/$B30</f>
        <v>0.360292623450518</v>
      </c>
    </row>
    <row r="31" customFormat="false" ht="15" hidden="false" customHeight="false" outlineLevel="0" collapsed="false">
      <c r="A31" s="9" t="n">
        <v>2023</v>
      </c>
      <c r="B31" s="10" t="n">
        <v>19825</v>
      </c>
      <c r="C31" s="10" t="n">
        <v>5994</v>
      </c>
      <c r="D31" s="10" t="n">
        <v>6698</v>
      </c>
      <c r="E31" s="10" t="n">
        <v>7133</v>
      </c>
      <c r="G31" s="13" t="n">
        <f aca="false">'01 Bevolking leeftijd'!B31/B31</f>
        <v>2.31172761664565</v>
      </c>
      <c r="H31" s="11" t="n">
        <f aca="false">C31/$B31</f>
        <v>0.30234552332913</v>
      </c>
      <c r="I31" s="11" t="n">
        <f aca="false">D31/$B31</f>
        <v>0.337856242118537</v>
      </c>
      <c r="J31" s="11" t="n">
        <f aca="false">E31/$B31</f>
        <v>0.359798234552333</v>
      </c>
    </row>
    <row r="32" customFormat="false" ht="15" hidden="false" customHeight="false" outlineLevel="0" collapsed="false">
      <c r="A32" s="9" t="n">
        <v>2024</v>
      </c>
      <c r="B32" s="10" t="n">
        <v>20071</v>
      </c>
      <c r="C32" s="10" t="n">
        <v>6193</v>
      </c>
      <c r="D32" s="10" t="n">
        <v>6704</v>
      </c>
      <c r="E32" s="10" t="n">
        <v>7174</v>
      </c>
      <c r="G32" s="13" t="n">
        <f aca="false">'01 Bevolking leeftijd'!B32/B32</f>
        <v>2.29315928453988</v>
      </c>
      <c r="H32" s="11" t="n">
        <f aca="false">C32/$B32</f>
        <v>0.308554631059738</v>
      </c>
      <c r="I32" s="11" t="n">
        <f aca="false">D32/$B32</f>
        <v>0.334014249414578</v>
      </c>
      <c r="J32" s="11" t="n">
        <f aca="false">E32/$B32</f>
        <v>0.357431119525684</v>
      </c>
    </row>
    <row r="33" customFormat="false" ht="15" hidden="false" customHeight="false" outlineLevel="0" collapsed="false">
      <c r="A33" s="9" t="n">
        <v>2025</v>
      </c>
      <c r="B33" s="10" t="n">
        <v>20283</v>
      </c>
      <c r="C33" s="10" t="n">
        <v>6294</v>
      </c>
      <c r="D33" s="10" t="n">
        <v>6789</v>
      </c>
      <c r="E33" s="10" t="n">
        <v>7200</v>
      </c>
      <c r="G33" s="13" t="n">
        <f aca="false">'01 Bevolking leeftijd'!B33/B33</f>
        <v>2.28590445200414</v>
      </c>
      <c r="H33" s="11" t="n">
        <f aca="false">C33/$B33</f>
        <v>0.310309125868954</v>
      </c>
      <c r="I33" s="11" t="n">
        <f aca="false">D33/$B33</f>
        <v>0.334713799733767</v>
      </c>
      <c r="J33" s="11" t="n">
        <f aca="false">E33/$B33</f>
        <v>0.354977074397279</v>
      </c>
    </row>
    <row r="35" customFormat="false" ht="15" hidden="false" customHeight="false" outlineLevel="0" collapsed="false">
      <c r="A35" s="8" t="s">
        <v>83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  <col collapsed="false" customWidth="true" hidden="false" outlineLevel="0" max="7" min="4" style="0" width="15"/>
    <col collapsed="false" customWidth="true" hidden="false" outlineLevel="0" max="9" min="8" style="0" width="13"/>
    <col collapsed="false" customWidth="true" hidden="false" outlineLevel="0" max="10" min="10" style="0" width="14"/>
    <col collapsed="false" customWidth="true" hidden="false" outlineLevel="0" max="11" min="11" style="0" width="15"/>
  </cols>
  <sheetData>
    <row r="1" customFormat="false" ht="25.5" hidden="false" customHeight="true" outlineLevel="0" collapsed="false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A4" s="3" t="s">
        <v>55</v>
      </c>
      <c r="B4" s="3" t="s">
        <v>86</v>
      </c>
      <c r="C4" s="3" t="s">
        <v>35</v>
      </c>
      <c r="D4" s="3" t="s">
        <v>87</v>
      </c>
      <c r="E4" s="3" t="s">
        <v>88</v>
      </c>
      <c r="F4" s="3" t="s">
        <v>89</v>
      </c>
      <c r="G4" s="3" t="s">
        <v>90</v>
      </c>
      <c r="H4" s="3" t="s">
        <v>91</v>
      </c>
      <c r="I4" s="3" t="s">
        <v>92</v>
      </c>
      <c r="J4" s="3" t="s">
        <v>93</v>
      </c>
      <c r="K4" s="3" t="s">
        <v>94</v>
      </c>
    </row>
    <row r="5" customFormat="false" ht="15" hidden="false" customHeight="false" outlineLevel="0" collapsed="false">
      <c r="A5" s="9" t="n">
        <v>1997</v>
      </c>
      <c r="B5" s="10" t="n">
        <v>533</v>
      </c>
      <c r="C5" s="10" t="n">
        <v>249</v>
      </c>
      <c r="D5" s="14" t="n">
        <f aca="false">B5-C5</f>
        <v>284</v>
      </c>
      <c r="E5" s="10" t="n">
        <v>1081</v>
      </c>
      <c r="F5" s="10" t="n">
        <v>1285</v>
      </c>
      <c r="G5" s="14" t="n">
        <f aca="false">E5-F5</f>
        <v>-204</v>
      </c>
      <c r="H5" s="10" t="n">
        <v>102</v>
      </c>
      <c r="I5" s="10" t="n">
        <v>78</v>
      </c>
      <c r="J5" s="14" t="n">
        <f aca="false">H5-I5</f>
        <v>24</v>
      </c>
      <c r="K5" s="14" t="n">
        <f aca="false">D5+G5+J5</f>
        <v>104</v>
      </c>
    </row>
    <row r="6" customFormat="false" ht="15" hidden="false" customHeight="false" outlineLevel="0" collapsed="false">
      <c r="A6" s="9" t="n">
        <v>1998</v>
      </c>
      <c r="B6" s="10" t="n">
        <v>543</v>
      </c>
      <c r="C6" s="10" t="n">
        <v>258</v>
      </c>
      <c r="D6" s="14" t="n">
        <f aca="false">B6-C6</f>
        <v>285</v>
      </c>
      <c r="E6" s="10" t="n">
        <v>1468</v>
      </c>
      <c r="F6" s="10" t="n">
        <v>1313</v>
      </c>
      <c r="G6" s="14" t="n">
        <f aca="false">E6-F6</f>
        <v>155</v>
      </c>
      <c r="H6" s="10" t="n">
        <v>102</v>
      </c>
      <c r="I6" s="10" t="n">
        <v>96</v>
      </c>
      <c r="J6" s="14" t="n">
        <f aca="false">H6-I6</f>
        <v>6</v>
      </c>
      <c r="K6" s="14" t="n">
        <f aca="false">D6+G6+J6</f>
        <v>446</v>
      </c>
    </row>
    <row r="7" customFormat="false" ht="15" hidden="false" customHeight="false" outlineLevel="0" collapsed="false">
      <c r="A7" s="9" t="n">
        <v>1999</v>
      </c>
      <c r="B7" s="10" t="n">
        <v>539</v>
      </c>
      <c r="C7" s="10" t="n">
        <v>271</v>
      </c>
      <c r="D7" s="14" t="n">
        <f aca="false">B7-C7</f>
        <v>268</v>
      </c>
      <c r="E7" s="10" t="n">
        <v>1327</v>
      </c>
      <c r="F7" s="10" t="n">
        <v>1288</v>
      </c>
      <c r="G7" s="14" t="n">
        <f aca="false">E7-F7</f>
        <v>39</v>
      </c>
      <c r="H7" s="10" t="n">
        <v>153</v>
      </c>
      <c r="I7" s="10" t="n">
        <v>90</v>
      </c>
      <c r="J7" s="14" t="n">
        <f aca="false">H7-I7</f>
        <v>63</v>
      </c>
      <c r="K7" s="14" t="n">
        <f aca="false">D7+G7+J7</f>
        <v>370</v>
      </c>
    </row>
    <row r="8" customFormat="false" ht="15" hidden="false" customHeight="false" outlineLevel="0" collapsed="false">
      <c r="A8" s="9" t="n">
        <v>2000</v>
      </c>
      <c r="B8" s="10" t="n">
        <v>532</v>
      </c>
      <c r="C8" s="10" t="n">
        <v>266</v>
      </c>
      <c r="D8" s="14" t="n">
        <f aca="false">B8-C8</f>
        <v>266</v>
      </c>
      <c r="E8" s="10" t="n">
        <v>1078</v>
      </c>
      <c r="F8" s="10" t="n">
        <v>1222</v>
      </c>
      <c r="G8" s="14" t="n">
        <f aca="false">E8-F8</f>
        <v>-144</v>
      </c>
      <c r="H8" s="10" t="n">
        <v>120</v>
      </c>
      <c r="I8" s="10" t="n">
        <v>92</v>
      </c>
      <c r="J8" s="14" t="n">
        <f aca="false">H8-I8</f>
        <v>28</v>
      </c>
      <c r="K8" s="14" t="n">
        <f aca="false">D8+G8+J8</f>
        <v>150</v>
      </c>
    </row>
    <row r="9" customFormat="false" ht="15" hidden="false" customHeight="false" outlineLevel="0" collapsed="false">
      <c r="A9" s="9" t="n">
        <v>2001</v>
      </c>
      <c r="B9" s="10" t="n">
        <v>532</v>
      </c>
      <c r="C9" s="10" t="n">
        <v>270</v>
      </c>
      <c r="D9" s="14" t="n">
        <f aca="false">B9-C9</f>
        <v>262</v>
      </c>
      <c r="E9" s="10" t="n">
        <v>1088</v>
      </c>
      <c r="F9" s="10" t="n">
        <v>1199</v>
      </c>
      <c r="G9" s="14" t="n">
        <f aca="false">E9-F9</f>
        <v>-111</v>
      </c>
      <c r="H9" s="10" t="n">
        <v>110</v>
      </c>
      <c r="I9" s="10" t="n">
        <v>120</v>
      </c>
      <c r="J9" s="14" t="n">
        <f aca="false">H9-I9</f>
        <v>-10</v>
      </c>
      <c r="K9" s="14" t="n">
        <f aca="false">D9+G9+J9</f>
        <v>141</v>
      </c>
    </row>
    <row r="10" customFormat="false" ht="15" hidden="false" customHeight="false" outlineLevel="0" collapsed="false">
      <c r="A10" s="9" t="n">
        <v>2002</v>
      </c>
      <c r="B10" s="10" t="n">
        <v>522</v>
      </c>
      <c r="C10" s="10" t="n">
        <v>289</v>
      </c>
      <c r="D10" s="14" t="n">
        <f aca="false">B10-C10</f>
        <v>233</v>
      </c>
      <c r="E10" s="10" t="n">
        <v>1125</v>
      </c>
      <c r="F10" s="10" t="n">
        <v>1348</v>
      </c>
      <c r="G10" s="14" t="n">
        <f aca="false">E10-F10</f>
        <v>-223</v>
      </c>
      <c r="H10" s="10" t="n">
        <v>138</v>
      </c>
      <c r="I10" s="10" t="n">
        <v>103</v>
      </c>
      <c r="J10" s="14" t="n">
        <f aca="false">H10-I10</f>
        <v>35</v>
      </c>
      <c r="K10" s="14" t="n">
        <f aca="false">D10+G10+J10</f>
        <v>45</v>
      </c>
    </row>
    <row r="11" customFormat="false" ht="15" hidden="false" customHeight="false" outlineLevel="0" collapsed="false">
      <c r="A11" s="9" t="n">
        <v>2003</v>
      </c>
      <c r="B11" s="10" t="n">
        <v>501</v>
      </c>
      <c r="C11" s="10" t="n">
        <v>276</v>
      </c>
      <c r="D11" s="14" t="n">
        <f aca="false">B11-C11</f>
        <v>225</v>
      </c>
      <c r="E11" s="10" t="n">
        <v>1045</v>
      </c>
      <c r="F11" s="10" t="n">
        <v>1391</v>
      </c>
      <c r="G11" s="14" t="n">
        <f aca="false">E11-F11</f>
        <v>-346</v>
      </c>
      <c r="H11" s="10" t="n">
        <v>108</v>
      </c>
      <c r="I11" s="10" t="n">
        <v>70</v>
      </c>
      <c r="J11" s="14" t="n">
        <f aca="false">H11-I11</f>
        <v>38</v>
      </c>
      <c r="K11" s="14" t="n">
        <f aca="false">D11+G11+J11</f>
        <v>-83</v>
      </c>
    </row>
    <row r="12" customFormat="false" ht="15" hidden="false" customHeight="false" outlineLevel="0" collapsed="false">
      <c r="A12" s="9" t="n">
        <v>2004</v>
      </c>
      <c r="B12" s="10" t="n">
        <v>471</v>
      </c>
      <c r="C12" s="10" t="n">
        <v>289</v>
      </c>
      <c r="D12" s="14" t="n">
        <f aca="false">B12-C12</f>
        <v>182</v>
      </c>
      <c r="E12" s="10" t="n">
        <v>1163</v>
      </c>
      <c r="F12" s="10" t="n">
        <v>1419</v>
      </c>
      <c r="G12" s="14" t="n">
        <f aca="false">E12-F12</f>
        <v>-256</v>
      </c>
      <c r="H12" s="10" t="n">
        <v>126</v>
      </c>
      <c r="I12" s="10" t="n">
        <v>119</v>
      </c>
      <c r="J12" s="14" t="n">
        <f aca="false">H12-I12</f>
        <v>7</v>
      </c>
      <c r="K12" s="14" t="n">
        <f aca="false">D12+G12+J12</f>
        <v>-67</v>
      </c>
    </row>
    <row r="13" customFormat="false" ht="15" hidden="false" customHeight="false" outlineLevel="0" collapsed="false">
      <c r="A13" s="9" t="n">
        <v>2005</v>
      </c>
      <c r="B13" s="10" t="n">
        <v>495</v>
      </c>
      <c r="C13" s="10" t="n">
        <v>254</v>
      </c>
      <c r="D13" s="14" t="n">
        <f aca="false">B13-C13</f>
        <v>241</v>
      </c>
      <c r="E13" s="10" t="n">
        <v>1221</v>
      </c>
      <c r="F13" s="10" t="n">
        <v>1391</v>
      </c>
      <c r="G13" s="14" t="n">
        <f aca="false">E13-F13</f>
        <v>-170</v>
      </c>
      <c r="H13" s="10" t="n">
        <v>113</v>
      </c>
      <c r="I13" s="10" t="n">
        <v>129</v>
      </c>
      <c r="J13" s="14" t="n">
        <f aca="false">H13-I13</f>
        <v>-16</v>
      </c>
      <c r="K13" s="14" t="n">
        <f aca="false">D13+G13+J13</f>
        <v>55</v>
      </c>
    </row>
    <row r="14" customFormat="false" ht="15" hidden="false" customHeight="false" outlineLevel="0" collapsed="false">
      <c r="A14" s="9" t="n">
        <v>2006</v>
      </c>
      <c r="B14" s="10" t="n">
        <v>431</v>
      </c>
      <c r="C14" s="10" t="n">
        <v>286</v>
      </c>
      <c r="D14" s="14" t="n">
        <f aca="false">B14-C14</f>
        <v>145</v>
      </c>
      <c r="E14" s="10" t="n">
        <v>1103</v>
      </c>
      <c r="F14" s="10" t="n">
        <v>1430</v>
      </c>
      <c r="G14" s="14" t="n">
        <f aca="false">E14-F14</f>
        <v>-327</v>
      </c>
      <c r="H14" s="10" t="n">
        <v>163</v>
      </c>
      <c r="I14" s="10" t="n">
        <v>205</v>
      </c>
      <c r="J14" s="14" t="n">
        <f aca="false">H14-I14</f>
        <v>-42</v>
      </c>
      <c r="K14" s="14" t="n">
        <f aca="false">D14+G14+J14</f>
        <v>-224</v>
      </c>
    </row>
    <row r="15" customFormat="false" ht="15" hidden="false" customHeight="false" outlineLevel="0" collapsed="false">
      <c r="A15" s="9" t="n">
        <v>2007</v>
      </c>
      <c r="B15" s="10" t="n">
        <v>462</v>
      </c>
      <c r="C15" s="10" t="n">
        <v>266</v>
      </c>
      <c r="D15" s="14" t="n">
        <f aca="false">B15-C15</f>
        <v>196</v>
      </c>
      <c r="E15" s="10" t="n">
        <v>1253</v>
      </c>
      <c r="F15" s="10" t="n">
        <v>1386</v>
      </c>
      <c r="G15" s="14" t="n">
        <f aca="false">E15-F15</f>
        <v>-133</v>
      </c>
      <c r="H15" s="10" t="n">
        <v>157</v>
      </c>
      <c r="I15" s="10" t="n">
        <v>177</v>
      </c>
      <c r="J15" s="14" t="n">
        <f aca="false">H15-I15</f>
        <v>-20</v>
      </c>
      <c r="K15" s="14" t="n">
        <f aca="false">D15+G15+J15</f>
        <v>43</v>
      </c>
    </row>
    <row r="16" customFormat="false" ht="15" hidden="false" customHeight="false" outlineLevel="0" collapsed="false">
      <c r="A16" s="9" t="n">
        <v>2008</v>
      </c>
      <c r="B16" s="10" t="n">
        <v>427</v>
      </c>
      <c r="C16" s="10" t="n">
        <v>289</v>
      </c>
      <c r="D16" s="14" t="n">
        <f aca="false">B16-C16</f>
        <v>138</v>
      </c>
      <c r="E16" s="10" t="n">
        <v>1397</v>
      </c>
      <c r="F16" s="10" t="n">
        <v>1438</v>
      </c>
      <c r="G16" s="14" t="n">
        <f aca="false">E16-F16</f>
        <v>-41</v>
      </c>
      <c r="H16" s="10" t="n">
        <v>168</v>
      </c>
      <c r="I16" s="10" t="n">
        <v>167</v>
      </c>
      <c r="J16" s="14" t="n">
        <f aca="false">H16-I16</f>
        <v>1</v>
      </c>
      <c r="K16" s="14" t="n">
        <f aca="false">D16+G16+J16</f>
        <v>98</v>
      </c>
    </row>
    <row r="17" customFormat="false" ht="15" hidden="false" customHeight="false" outlineLevel="0" collapsed="false">
      <c r="A17" s="9" t="n">
        <v>2009</v>
      </c>
      <c r="B17" s="10" t="n">
        <v>450</v>
      </c>
      <c r="C17" s="10" t="n">
        <v>255</v>
      </c>
      <c r="D17" s="14" t="n">
        <f aca="false">B17-C17</f>
        <v>195</v>
      </c>
      <c r="E17" s="10" t="n">
        <v>1088</v>
      </c>
      <c r="F17" s="10" t="n">
        <v>1373</v>
      </c>
      <c r="G17" s="14" t="n">
        <f aca="false">E17-F17</f>
        <v>-285</v>
      </c>
      <c r="H17" s="10" t="n">
        <v>177</v>
      </c>
      <c r="I17" s="10" t="n">
        <v>153</v>
      </c>
      <c r="J17" s="14" t="n">
        <f aca="false">H17-I17</f>
        <v>24</v>
      </c>
      <c r="K17" s="14" t="n">
        <f aca="false">D17+G17+J17</f>
        <v>-66</v>
      </c>
    </row>
    <row r="18" customFormat="false" ht="15" hidden="false" customHeight="false" outlineLevel="0" collapsed="false">
      <c r="A18" s="9" t="n">
        <v>2010</v>
      </c>
      <c r="B18" s="10" t="n">
        <v>425</v>
      </c>
      <c r="C18" s="10" t="n">
        <v>290</v>
      </c>
      <c r="D18" s="14" t="n">
        <f aca="false">B18-C18</f>
        <v>135</v>
      </c>
      <c r="E18" s="10" t="n">
        <v>1213</v>
      </c>
      <c r="F18" s="10" t="n">
        <v>1249</v>
      </c>
      <c r="G18" s="14" t="n">
        <f aca="false">E18-F18</f>
        <v>-36</v>
      </c>
      <c r="H18" s="10" t="n">
        <v>145</v>
      </c>
      <c r="I18" s="10" t="n">
        <v>119</v>
      </c>
      <c r="J18" s="14" t="n">
        <f aca="false">H18-I18</f>
        <v>26</v>
      </c>
      <c r="K18" s="14" t="n">
        <f aca="false">D18+G18+J18</f>
        <v>125</v>
      </c>
    </row>
    <row r="19" customFormat="false" ht="15" hidden="false" customHeight="false" outlineLevel="0" collapsed="false">
      <c r="A19" s="9" t="n">
        <v>2011</v>
      </c>
      <c r="B19" s="10" t="n">
        <v>413</v>
      </c>
      <c r="C19" s="10" t="n">
        <v>300</v>
      </c>
      <c r="D19" s="14" t="n">
        <f aca="false">B19-C19</f>
        <v>113</v>
      </c>
      <c r="E19" s="10" t="n">
        <v>1112</v>
      </c>
      <c r="F19" s="10" t="n">
        <v>1249</v>
      </c>
      <c r="G19" s="14" t="n">
        <f aca="false">E19-F19</f>
        <v>-137</v>
      </c>
      <c r="H19" s="10" t="n">
        <v>168</v>
      </c>
      <c r="I19" s="10" t="n">
        <v>150</v>
      </c>
      <c r="J19" s="14" t="n">
        <f aca="false">H19-I19</f>
        <v>18</v>
      </c>
      <c r="K19" s="14" t="n">
        <f aca="false">D19+G19+J19</f>
        <v>-6</v>
      </c>
    </row>
    <row r="20" customFormat="false" ht="15" hidden="false" customHeight="false" outlineLevel="0" collapsed="false">
      <c r="A20" s="9" t="n">
        <v>2012</v>
      </c>
      <c r="B20" s="10" t="n">
        <v>420</v>
      </c>
      <c r="C20" s="10" t="n">
        <v>302</v>
      </c>
      <c r="D20" s="14" t="n">
        <f aca="false">B20-C20</f>
        <v>118</v>
      </c>
      <c r="E20" s="10" t="n">
        <v>1307</v>
      </c>
      <c r="F20" s="10" t="n">
        <v>1341</v>
      </c>
      <c r="G20" s="14" t="n">
        <f aca="false">E20-F20</f>
        <v>-34</v>
      </c>
      <c r="H20" s="10" t="n">
        <v>197</v>
      </c>
      <c r="I20" s="10" t="n">
        <v>156</v>
      </c>
      <c r="J20" s="14" t="n">
        <f aca="false">H20-I20</f>
        <v>41</v>
      </c>
      <c r="K20" s="14" t="n">
        <f aca="false">D20+G20+J20</f>
        <v>125</v>
      </c>
    </row>
    <row r="21" customFormat="false" ht="15" hidden="false" customHeight="false" outlineLevel="0" collapsed="false">
      <c r="A21" s="9" t="n">
        <v>2013</v>
      </c>
      <c r="B21" s="10" t="n">
        <v>367</v>
      </c>
      <c r="C21" s="10" t="n">
        <v>303</v>
      </c>
      <c r="D21" s="14" t="n">
        <f aca="false">B21-C21</f>
        <v>64</v>
      </c>
      <c r="E21" s="10" t="n">
        <v>1150</v>
      </c>
      <c r="F21" s="10" t="n">
        <v>1357</v>
      </c>
      <c r="G21" s="14" t="n">
        <f aca="false">E21-F21</f>
        <v>-207</v>
      </c>
      <c r="H21" s="10" t="n">
        <v>250</v>
      </c>
      <c r="I21" s="10" t="n">
        <v>187</v>
      </c>
      <c r="J21" s="14" t="n">
        <f aca="false">H21-I21</f>
        <v>63</v>
      </c>
      <c r="K21" s="14" t="n">
        <f aca="false">D21+G21+J21</f>
        <v>-80</v>
      </c>
    </row>
    <row r="22" customFormat="false" ht="15" hidden="false" customHeight="false" outlineLevel="0" collapsed="false">
      <c r="A22" s="9" t="n">
        <v>2014</v>
      </c>
      <c r="B22" s="10" t="n">
        <v>411</v>
      </c>
      <c r="C22" s="10" t="n">
        <v>287</v>
      </c>
      <c r="D22" s="14" t="n">
        <f aca="false">B22-C22</f>
        <v>124</v>
      </c>
      <c r="E22" s="10" t="n">
        <v>1286</v>
      </c>
      <c r="F22" s="10" t="n">
        <v>1442</v>
      </c>
      <c r="G22" s="14" t="n">
        <f aca="false">E22-F22</f>
        <v>-156</v>
      </c>
      <c r="H22" s="10" t="n">
        <v>244</v>
      </c>
      <c r="I22" s="10" t="n">
        <v>251</v>
      </c>
      <c r="J22" s="14" t="n">
        <f aca="false">H22-I22</f>
        <v>-7</v>
      </c>
      <c r="K22" s="14" t="n">
        <f aca="false">D22+G22+J22</f>
        <v>-39</v>
      </c>
    </row>
    <row r="23" customFormat="false" ht="15" hidden="false" customHeight="false" outlineLevel="0" collapsed="false">
      <c r="A23" s="9" t="n">
        <v>2015</v>
      </c>
      <c r="B23" s="10" t="n">
        <v>369</v>
      </c>
      <c r="C23" s="10" t="n">
        <v>324</v>
      </c>
      <c r="D23" s="14" t="n">
        <f aca="false">B23-C23</f>
        <v>45</v>
      </c>
      <c r="E23" s="10" t="n">
        <v>1532</v>
      </c>
      <c r="F23" s="10" t="n">
        <v>1508</v>
      </c>
      <c r="G23" s="14" t="n">
        <f aca="false">E23-F23</f>
        <v>24</v>
      </c>
      <c r="H23" s="10" t="n">
        <v>302</v>
      </c>
      <c r="I23" s="10" t="n">
        <v>229</v>
      </c>
      <c r="J23" s="14" t="n">
        <f aca="false">H23-I23</f>
        <v>73</v>
      </c>
      <c r="K23" s="14" t="n">
        <f aca="false">D23+G23+J23</f>
        <v>142</v>
      </c>
    </row>
    <row r="24" customFormat="false" ht="15" hidden="false" customHeight="false" outlineLevel="0" collapsed="false">
      <c r="A24" s="9" t="n">
        <v>2016</v>
      </c>
      <c r="B24" s="10" t="n">
        <v>412</v>
      </c>
      <c r="C24" s="10" t="n">
        <v>331</v>
      </c>
      <c r="D24" s="14" t="n">
        <f aca="false">B24-C24</f>
        <v>81</v>
      </c>
      <c r="E24" s="10" t="n">
        <v>1470</v>
      </c>
      <c r="F24" s="10" t="n">
        <v>1437</v>
      </c>
      <c r="G24" s="14" t="n">
        <f aca="false">E24-F24</f>
        <v>33</v>
      </c>
      <c r="H24" s="10" t="n">
        <v>294</v>
      </c>
      <c r="I24" s="10" t="n">
        <v>166</v>
      </c>
      <c r="J24" s="14" t="n">
        <f aca="false">H24-I24</f>
        <v>128</v>
      </c>
      <c r="K24" s="14" t="n">
        <f aca="false">D24+G24+J24</f>
        <v>242</v>
      </c>
    </row>
    <row r="25" customFormat="false" ht="15" hidden="false" customHeight="false" outlineLevel="0" collapsed="false">
      <c r="A25" s="9" t="n">
        <v>2017</v>
      </c>
      <c r="B25" s="10" t="n">
        <v>383</v>
      </c>
      <c r="C25" s="10" t="n">
        <v>352</v>
      </c>
      <c r="D25" s="14" t="n">
        <f aca="false">B25-C25</f>
        <v>31</v>
      </c>
      <c r="E25" s="10" t="n">
        <v>1669</v>
      </c>
      <c r="F25" s="10" t="n">
        <v>1564</v>
      </c>
      <c r="G25" s="14" t="n">
        <f aca="false">E25-F25</f>
        <v>105</v>
      </c>
      <c r="H25" s="10" t="n">
        <v>304</v>
      </c>
      <c r="I25" s="10" t="n">
        <v>233</v>
      </c>
      <c r="J25" s="14" t="n">
        <f aca="false">H25-I25</f>
        <v>71</v>
      </c>
      <c r="K25" s="14" t="n">
        <f aca="false">D25+G25+J25</f>
        <v>207</v>
      </c>
    </row>
    <row r="26" customFormat="false" ht="15" hidden="false" customHeight="false" outlineLevel="0" collapsed="false">
      <c r="A26" s="9" t="n">
        <v>2018</v>
      </c>
      <c r="B26" s="10" t="n">
        <v>372</v>
      </c>
      <c r="C26" s="10" t="n">
        <v>337</v>
      </c>
      <c r="D26" s="14" t="n">
        <f aca="false">B26-C26</f>
        <v>35</v>
      </c>
      <c r="E26" s="10" t="n">
        <v>1744</v>
      </c>
      <c r="F26" s="10" t="n">
        <v>1545</v>
      </c>
      <c r="G26" s="14" t="n">
        <f aca="false">E26-F26</f>
        <v>199</v>
      </c>
      <c r="H26" s="10" t="n">
        <v>423</v>
      </c>
      <c r="I26" s="10" t="n">
        <v>244</v>
      </c>
      <c r="J26" s="14" t="n">
        <f aca="false">H26-I26</f>
        <v>179</v>
      </c>
      <c r="K26" s="14" t="n">
        <f aca="false">D26+G26+J26</f>
        <v>413</v>
      </c>
    </row>
    <row r="27" customFormat="false" ht="15" hidden="false" customHeight="false" outlineLevel="0" collapsed="false">
      <c r="A27" s="9" t="n">
        <v>2019</v>
      </c>
      <c r="B27" s="10" t="n">
        <v>397</v>
      </c>
      <c r="C27" s="10" t="n">
        <v>364</v>
      </c>
      <c r="D27" s="14" t="n">
        <f aca="false">B27-C27</f>
        <v>33</v>
      </c>
      <c r="E27" s="10" t="n">
        <v>1966</v>
      </c>
      <c r="F27" s="10" t="n">
        <v>1529</v>
      </c>
      <c r="G27" s="14" t="n">
        <f aca="false">E27-F27</f>
        <v>437</v>
      </c>
      <c r="H27" s="10" t="n">
        <v>374</v>
      </c>
      <c r="I27" s="10" t="n">
        <v>284</v>
      </c>
      <c r="J27" s="14" t="n">
        <f aca="false">H27-I27</f>
        <v>90</v>
      </c>
      <c r="K27" s="14" t="n">
        <f aca="false">D27+G27+J27</f>
        <v>560</v>
      </c>
    </row>
    <row r="28" customFormat="false" ht="15" hidden="false" customHeight="false" outlineLevel="0" collapsed="false">
      <c r="A28" s="9" t="n">
        <v>2020</v>
      </c>
      <c r="B28" s="10" t="n">
        <v>369</v>
      </c>
      <c r="C28" s="10" t="n">
        <v>423</v>
      </c>
      <c r="D28" s="14" t="n">
        <f aca="false">B28-C28</f>
        <v>-54</v>
      </c>
      <c r="E28" s="10" t="n">
        <v>1872</v>
      </c>
      <c r="F28" s="10" t="n">
        <v>1612</v>
      </c>
      <c r="G28" s="14" t="n">
        <f aca="false">E28-F28</f>
        <v>260</v>
      </c>
      <c r="H28" s="10" t="n">
        <v>358</v>
      </c>
      <c r="I28" s="10" t="n">
        <v>251</v>
      </c>
      <c r="J28" s="14" t="n">
        <f aca="false">H28-I28</f>
        <v>107</v>
      </c>
      <c r="K28" s="14" t="n">
        <f aca="false">D28+G28+J28</f>
        <v>313</v>
      </c>
    </row>
    <row r="29" customFormat="false" ht="15" hidden="false" customHeight="false" outlineLevel="0" collapsed="false">
      <c r="A29" s="9" t="n">
        <v>2021</v>
      </c>
      <c r="B29" s="10" t="n">
        <v>455</v>
      </c>
      <c r="C29" s="10" t="n">
        <v>422</v>
      </c>
      <c r="D29" s="14" t="n">
        <f aca="false">B29-C29</f>
        <v>33</v>
      </c>
      <c r="E29" s="10" t="n">
        <v>1965</v>
      </c>
      <c r="F29" s="10" t="n">
        <v>1645</v>
      </c>
      <c r="G29" s="14" t="n">
        <f aca="false">E29-F29</f>
        <v>320</v>
      </c>
      <c r="H29" s="10" t="n">
        <v>461</v>
      </c>
      <c r="I29" s="10" t="n">
        <v>261</v>
      </c>
      <c r="J29" s="14" t="n">
        <f aca="false">H29-I29</f>
        <v>200</v>
      </c>
      <c r="K29" s="14" t="n">
        <f aca="false">D29+G29+J29</f>
        <v>553</v>
      </c>
    </row>
    <row r="30" customFormat="false" ht="15" hidden="false" customHeight="false" outlineLevel="0" collapsed="false">
      <c r="A30" s="9" t="n">
        <v>2022</v>
      </c>
      <c r="B30" s="10" t="n">
        <v>415</v>
      </c>
      <c r="C30" s="10" t="n">
        <v>392</v>
      </c>
      <c r="D30" s="14" t="n">
        <f aca="false">B30-C30</f>
        <v>23</v>
      </c>
      <c r="E30" s="10" t="n">
        <v>1578</v>
      </c>
      <c r="F30" s="10" t="n">
        <v>1543</v>
      </c>
      <c r="G30" s="14" t="n">
        <f aca="false">E30-F30</f>
        <v>35</v>
      </c>
      <c r="H30" s="10" t="n">
        <v>565</v>
      </c>
      <c r="I30" s="10" t="n">
        <v>350</v>
      </c>
      <c r="J30" s="14" t="n">
        <f aca="false">H30-I30</f>
        <v>215</v>
      </c>
      <c r="K30" s="14" t="n">
        <f aca="false">D30+G30+J30</f>
        <v>273</v>
      </c>
    </row>
    <row r="31" customFormat="false" ht="15" hidden="false" customHeight="false" outlineLevel="0" collapsed="false">
      <c r="A31" s="9" t="n">
        <v>2023</v>
      </c>
      <c r="B31" s="10" t="n">
        <v>397</v>
      </c>
      <c r="C31" s="10" t="n">
        <v>470</v>
      </c>
      <c r="D31" s="14" t="n">
        <f aca="false">B31-C31</f>
        <v>-73</v>
      </c>
      <c r="E31" s="10" t="n">
        <v>1868</v>
      </c>
      <c r="F31" s="10" t="n">
        <v>1704</v>
      </c>
      <c r="G31" s="14" t="n">
        <f aca="false">E31-F31</f>
        <v>164</v>
      </c>
      <c r="H31" s="10" t="n">
        <v>438</v>
      </c>
      <c r="I31" s="10" t="n">
        <v>334</v>
      </c>
      <c r="J31" s="14" t="n">
        <f aca="false">H31-I31</f>
        <v>104</v>
      </c>
      <c r="K31" s="14" t="n">
        <f aca="false">D31+G31+J31</f>
        <v>195</v>
      </c>
    </row>
    <row r="32" customFormat="false" ht="15" hidden="false" customHeight="false" outlineLevel="0" collapsed="false">
      <c r="A32" s="9" t="n">
        <v>2024</v>
      </c>
      <c r="B32" s="10" t="n">
        <v>400</v>
      </c>
      <c r="C32" s="10" t="n">
        <v>420</v>
      </c>
      <c r="D32" s="14" t="n">
        <f aca="false">B32-C32</f>
        <v>-20</v>
      </c>
      <c r="E32" s="10" t="n">
        <v>1869</v>
      </c>
      <c r="F32" s="10" t="n">
        <v>1602</v>
      </c>
      <c r="G32" s="14" t="n">
        <f aca="false">E32-F32</f>
        <v>267</v>
      </c>
      <c r="H32" s="10" t="n">
        <v>418</v>
      </c>
      <c r="I32" s="10" t="n">
        <v>325</v>
      </c>
      <c r="J32" s="14" t="n">
        <f aca="false">H32-I32</f>
        <v>93</v>
      </c>
      <c r="K32" s="14" t="n">
        <f aca="false">D32+G32+J32</f>
        <v>340</v>
      </c>
    </row>
    <row r="33" customFormat="false" ht="15" hidden="false" customHeight="false" outlineLevel="0" collapsed="false">
      <c r="A33" s="9" t="n">
        <v>2025</v>
      </c>
      <c r="E33" s="10" t="n">
        <v>1847</v>
      </c>
      <c r="F33" s="10" t="n">
        <v>1601</v>
      </c>
      <c r="G33" s="14" t="n">
        <f aca="false">E33-F33</f>
        <v>246</v>
      </c>
    </row>
    <row r="35" customFormat="false" ht="15" hidden="false" customHeight="false" outlineLevel="0" collapsed="false">
      <c r="A35" s="8" t="s">
        <v>95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0" min="2" style="0" width="10"/>
  </cols>
  <sheetData>
    <row r="1" customFormat="false" ht="25.5" hidden="false" customHeight="true" outlineLevel="0" collapsed="false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15" hidden="false" customHeight="false" outlineLevel="0" collapsed="false">
      <c r="A2" s="2" t="s">
        <v>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4" customFormat="false" ht="30" hidden="false" customHeight="true" outlineLevel="0" collapsed="false">
      <c r="A4" s="3" t="s">
        <v>98</v>
      </c>
      <c r="B4" s="3" t="s">
        <v>99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100</v>
      </c>
      <c r="H4" s="3" t="s">
        <v>65</v>
      </c>
      <c r="I4" s="3" t="s">
        <v>66</v>
      </c>
      <c r="J4" s="3" t="s">
        <v>101</v>
      </c>
      <c r="K4" s="3" t="s">
        <v>102</v>
      </c>
      <c r="L4" s="3" t="s">
        <v>103</v>
      </c>
      <c r="M4" s="3" t="s">
        <v>104</v>
      </c>
      <c r="N4" s="3" t="s">
        <v>105</v>
      </c>
      <c r="O4" s="3" t="s">
        <v>106</v>
      </c>
      <c r="P4" s="3" t="s">
        <v>107</v>
      </c>
      <c r="Q4" s="3" t="s">
        <v>108</v>
      </c>
      <c r="R4" s="3" t="s">
        <v>109</v>
      </c>
      <c r="S4" s="3" t="s">
        <v>110</v>
      </c>
    </row>
    <row r="5" customFormat="false" ht="15" hidden="false" customHeight="false" outlineLevel="0" collapsed="false">
      <c r="A5" s="4" t="s">
        <v>111</v>
      </c>
      <c r="B5" s="10" t="n">
        <v>18325</v>
      </c>
      <c r="C5" s="10" t="n">
        <v>2740</v>
      </c>
      <c r="D5" s="10" t="n">
        <v>1895</v>
      </c>
      <c r="E5" s="10" t="n">
        <v>4060</v>
      </c>
      <c r="F5" s="10" t="n">
        <v>5100</v>
      </c>
      <c r="G5" s="10" t="n">
        <v>4535</v>
      </c>
      <c r="H5" s="10" t="n">
        <v>7890</v>
      </c>
      <c r="I5" s="10" t="n">
        <v>8010</v>
      </c>
      <c r="J5" s="10" t="n">
        <v>1370</v>
      </c>
      <c r="K5" s="10" t="n">
        <v>1055</v>
      </c>
      <c r="L5" s="10" t="n">
        <v>8045</v>
      </c>
      <c r="M5" s="10" t="n">
        <v>2470</v>
      </c>
      <c r="N5" s="10" t="n">
        <v>2790</v>
      </c>
      <c r="O5" s="10" t="n">
        <v>2790</v>
      </c>
      <c r="P5" s="10" t="n">
        <v>8040</v>
      </c>
      <c r="Q5" s="10" t="n">
        <v>425</v>
      </c>
      <c r="R5" s="10" t="n">
        <v>83</v>
      </c>
      <c r="S5" s="10" t="n">
        <v>68</v>
      </c>
    </row>
    <row r="6" customFormat="false" ht="15" hidden="false" customHeight="false" outlineLevel="0" collapsed="false">
      <c r="A6" s="4" t="s">
        <v>112</v>
      </c>
      <c r="B6" s="10" t="n">
        <v>16020</v>
      </c>
      <c r="C6" s="10" t="n">
        <v>2585</v>
      </c>
      <c r="D6" s="10" t="n">
        <v>1595</v>
      </c>
      <c r="E6" s="10" t="n">
        <v>4150</v>
      </c>
      <c r="F6" s="10" t="n">
        <v>4300</v>
      </c>
      <c r="G6" s="10" t="n">
        <v>3395</v>
      </c>
      <c r="H6" s="10" t="n">
        <v>7350</v>
      </c>
      <c r="I6" s="10" t="n">
        <v>6685</v>
      </c>
      <c r="J6" s="10" t="n">
        <v>1215</v>
      </c>
      <c r="K6" s="10" t="n">
        <v>775</v>
      </c>
      <c r="L6" s="10" t="n">
        <v>7020</v>
      </c>
      <c r="M6" s="10" t="n">
        <v>2195</v>
      </c>
      <c r="N6" s="10" t="n">
        <v>2280</v>
      </c>
      <c r="O6" s="10" t="n">
        <v>2540</v>
      </c>
      <c r="P6" s="10" t="n">
        <v>6956</v>
      </c>
      <c r="Q6" s="10" t="n">
        <v>441</v>
      </c>
      <c r="R6" s="10" t="n">
        <v>82</v>
      </c>
      <c r="S6" s="10" t="n">
        <v>66</v>
      </c>
    </row>
    <row r="7" customFormat="false" ht="15" hidden="false" customHeight="false" outlineLevel="0" collapsed="false">
      <c r="A7" s="4" t="s">
        <v>113</v>
      </c>
      <c r="B7" s="10" t="n">
        <v>2695</v>
      </c>
      <c r="C7" s="10" t="n">
        <v>375</v>
      </c>
      <c r="D7" s="10" t="n">
        <v>320</v>
      </c>
      <c r="E7" s="10" t="n">
        <v>770</v>
      </c>
      <c r="F7" s="10" t="n">
        <v>745</v>
      </c>
      <c r="G7" s="10" t="n">
        <v>490</v>
      </c>
      <c r="H7" s="10" t="n">
        <v>1275</v>
      </c>
      <c r="I7" s="10" t="n">
        <v>1105</v>
      </c>
      <c r="J7" s="10" t="n">
        <v>210</v>
      </c>
      <c r="K7" s="10" t="n">
        <v>110</v>
      </c>
      <c r="L7" s="10" t="n">
        <v>1200</v>
      </c>
      <c r="M7" s="10" t="n">
        <v>395</v>
      </c>
      <c r="N7" s="10" t="n">
        <v>375</v>
      </c>
      <c r="O7" s="10" t="n">
        <v>425</v>
      </c>
      <c r="P7" s="10" t="n">
        <v>1135</v>
      </c>
      <c r="Q7" s="10" t="n">
        <v>322</v>
      </c>
      <c r="R7" s="10" t="n">
        <v>95</v>
      </c>
      <c r="S7" s="10" t="n">
        <v>58</v>
      </c>
    </row>
    <row r="8" customFormat="false" ht="15" hidden="false" customHeight="false" outlineLevel="0" collapsed="false">
      <c r="A8" s="4" t="s">
        <v>114</v>
      </c>
      <c r="B8" s="10" t="n">
        <v>2595</v>
      </c>
      <c r="C8" s="10" t="n">
        <v>365</v>
      </c>
      <c r="D8" s="10" t="n">
        <v>385</v>
      </c>
      <c r="E8" s="10" t="n">
        <v>600</v>
      </c>
      <c r="F8" s="10" t="n">
        <v>835</v>
      </c>
      <c r="G8" s="10" t="n">
        <v>405</v>
      </c>
      <c r="H8" s="10" t="n">
        <v>1255</v>
      </c>
      <c r="I8" s="10" t="n">
        <v>1120</v>
      </c>
      <c r="J8" s="10" t="n">
        <v>125</v>
      </c>
      <c r="K8" s="10" t="n">
        <v>90</v>
      </c>
      <c r="L8" s="10" t="n">
        <v>1050</v>
      </c>
      <c r="M8" s="10" t="n">
        <v>285</v>
      </c>
      <c r="N8" s="10" t="n">
        <v>320</v>
      </c>
      <c r="O8" s="10" t="n">
        <v>445</v>
      </c>
      <c r="P8" s="10" t="n">
        <v>974</v>
      </c>
      <c r="Q8" s="10" t="n">
        <v>562</v>
      </c>
      <c r="R8" s="10" t="n">
        <v>95</v>
      </c>
      <c r="S8" s="10" t="n">
        <v>86</v>
      </c>
    </row>
    <row r="9" customFormat="false" ht="15" hidden="false" customHeight="false" outlineLevel="0" collapsed="false">
      <c r="A9" s="4" t="s">
        <v>115</v>
      </c>
      <c r="B9" s="10" t="n">
        <v>2210</v>
      </c>
      <c r="C9" s="10" t="n">
        <v>270</v>
      </c>
      <c r="D9" s="10" t="n">
        <v>275</v>
      </c>
      <c r="E9" s="10" t="n">
        <v>425</v>
      </c>
      <c r="F9" s="10" t="n">
        <v>715</v>
      </c>
      <c r="G9" s="10" t="n">
        <v>520</v>
      </c>
      <c r="H9" s="10" t="n">
        <v>965</v>
      </c>
      <c r="I9" s="10" t="n">
        <v>1015</v>
      </c>
      <c r="J9" s="10" t="n">
        <v>125</v>
      </c>
      <c r="K9" s="10" t="n">
        <v>110</v>
      </c>
      <c r="L9" s="10" t="n">
        <v>955</v>
      </c>
      <c r="M9" s="10" t="n">
        <v>270</v>
      </c>
      <c r="N9" s="10" t="n">
        <v>340</v>
      </c>
      <c r="O9" s="10" t="n">
        <v>345</v>
      </c>
      <c r="P9" s="10" t="n">
        <v>923</v>
      </c>
      <c r="Q9" s="10" t="n">
        <v>508</v>
      </c>
      <c r="R9" s="10" t="n">
        <v>91</v>
      </c>
      <c r="S9" s="10" t="n">
        <v>79</v>
      </c>
    </row>
    <row r="10" customFormat="false" ht="15" hidden="false" customHeight="false" outlineLevel="0" collapsed="false">
      <c r="A10" s="4" t="s">
        <v>116</v>
      </c>
      <c r="B10" s="10" t="n">
        <v>1860</v>
      </c>
      <c r="C10" s="10" t="n">
        <v>280</v>
      </c>
      <c r="D10" s="10" t="n">
        <v>220</v>
      </c>
      <c r="E10" s="10" t="n">
        <v>435</v>
      </c>
      <c r="F10" s="10" t="n">
        <v>530</v>
      </c>
      <c r="G10" s="10" t="n">
        <v>390</v>
      </c>
      <c r="H10" s="10" t="n">
        <v>880</v>
      </c>
      <c r="I10" s="10" t="n">
        <v>810</v>
      </c>
      <c r="J10" s="10" t="n">
        <v>90</v>
      </c>
      <c r="K10" s="10" t="n">
        <v>80</v>
      </c>
      <c r="L10" s="10" t="n">
        <v>755</v>
      </c>
      <c r="M10" s="10" t="n">
        <v>200</v>
      </c>
      <c r="N10" s="10" t="n">
        <v>260</v>
      </c>
      <c r="O10" s="10" t="n">
        <v>295</v>
      </c>
      <c r="P10" s="10" t="n">
        <v>733</v>
      </c>
      <c r="Q10" s="10" t="n">
        <v>507</v>
      </c>
      <c r="R10" s="10" t="n">
        <v>97</v>
      </c>
      <c r="S10" s="10" t="n">
        <v>80</v>
      </c>
    </row>
    <row r="11" customFormat="false" ht="15" hidden="false" customHeight="false" outlineLevel="0" collapsed="false">
      <c r="A11" s="4" t="s">
        <v>117</v>
      </c>
      <c r="B11" s="10" t="n">
        <v>1290</v>
      </c>
      <c r="C11" s="10" t="n">
        <v>115</v>
      </c>
      <c r="D11" s="10" t="n">
        <v>85</v>
      </c>
      <c r="E11" s="10" t="n">
        <v>235</v>
      </c>
      <c r="F11" s="10" t="n">
        <v>455</v>
      </c>
      <c r="G11" s="10" t="n">
        <v>395</v>
      </c>
      <c r="H11" s="10" t="n">
        <v>505</v>
      </c>
      <c r="I11" s="10" t="n">
        <v>510</v>
      </c>
      <c r="J11" s="10" t="n">
        <v>170</v>
      </c>
      <c r="K11" s="10" t="n">
        <v>100</v>
      </c>
      <c r="L11" s="10" t="n">
        <v>715</v>
      </c>
      <c r="M11" s="10" t="n">
        <v>345</v>
      </c>
      <c r="N11" s="10" t="n">
        <v>225</v>
      </c>
      <c r="O11" s="10" t="n">
        <v>140</v>
      </c>
      <c r="P11" s="10" t="n">
        <v>775</v>
      </c>
      <c r="Q11" s="10" t="n">
        <v>413</v>
      </c>
      <c r="R11" s="10" t="n">
        <v>72</v>
      </c>
      <c r="S11" s="10" t="n">
        <v>48</v>
      </c>
    </row>
    <row r="12" customFormat="false" ht="15" hidden="false" customHeight="false" outlineLevel="0" collapsed="false">
      <c r="A12" s="4" t="s">
        <v>118</v>
      </c>
      <c r="B12" s="10" t="n">
        <v>830</v>
      </c>
      <c r="C12" s="10" t="n">
        <v>115</v>
      </c>
      <c r="D12" s="10" t="n">
        <v>100</v>
      </c>
      <c r="E12" s="10" t="n">
        <v>180</v>
      </c>
      <c r="F12" s="10" t="n">
        <v>280</v>
      </c>
      <c r="G12" s="10" t="n">
        <v>155</v>
      </c>
      <c r="H12" s="10" t="n">
        <v>375</v>
      </c>
      <c r="I12" s="10" t="n">
        <v>375</v>
      </c>
      <c r="J12" s="10" t="n">
        <v>40</v>
      </c>
      <c r="K12" s="10" t="n">
        <v>30</v>
      </c>
      <c r="L12" s="10" t="n">
        <v>335</v>
      </c>
      <c r="M12" s="10" t="n">
        <v>80</v>
      </c>
      <c r="N12" s="10" t="n">
        <v>110</v>
      </c>
      <c r="O12" s="10" t="n">
        <v>135</v>
      </c>
      <c r="P12" s="10" t="n">
        <v>316</v>
      </c>
      <c r="Q12" s="10" t="n">
        <v>567</v>
      </c>
      <c r="R12" s="10" t="n">
        <v>97</v>
      </c>
      <c r="S12" s="10" t="n">
        <v>92</v>
      </c>
    </row>
    <row r="13" customFormat="false" ht="15" hidden="false" customHeight="false" outlineLevel="0" collapsed="false">
      <c r="A13" s="4" t="s">
        <v>119</v>
      </c>
      <c r="B13" s="10" t="n">
        <v>270</v>
      </c>
      <c r="C13" s="10" t="n">
        <v>25</v>
      </c>
      <c r="D13" s="10" t="n">
        <v>40</v>
      </c>
      <c r="E13" s="10" t="n">
        <v>35</v>
      </c>
      <c r="F13" s="10" t="n">
        <v>110</v>
      </c>
      <c r="G13" s="10" t="n">
        <v>65</v>
      </c>
      <c r="H13" s="10" t="n">
        <v>105</v>
      </c>
      <c r="I13" s="10" t="n">
        <v>150</v>
      </c>
      <c r="J13" s="10" t="n">
        <v>10</v>
      </c>
      <c r="K13" s="10" t="n">
        <v>5</v>
      </c>
      <c r="L13" s="10" t="n">
        <v>105</v>
      </c>
      <c r="M13" s="10" t="n">
        <v>15</v>
      </c>
      <c r="N13" s="10" t="n">
        <v>50</v>
      </c>
      <c r="O13" s="10" t="n">
        <v>40</v>
      </c>
      <c r="P13" s="10" t="n">
        <v>108</v>
      </c>
      <c r="Q13" s="10" t="n">
        <v>614</v>
      </c>
      <c r="R13" s="10" t="n">
        <v>95</v>
      </c>
      <c r="S13" s="10" t="n">
        <v>84</v>
      </c>
    </row>
    <row r="14" customFormat="false" ht="15" hidden="false" customHeight="false" outlineLevel="0" collapsed="false">
      <c r="A14" s="4" t="s">
        <v>120</v>
      </c>
      <c r="B14" s="10" t="n">
        <v>185</v>
      </c>
      <c r="C14" s="10" t="n">
        <v>20</v>
      </c>
      <c r="D14" s="10" t="n">
        <v>20</v>
      </c>
      <c r="E14" s="10" t="n">
        <v>40</v>
      </c>
      <c r="F14" s="10" t="n">
        <v>65</v>
      </c>
      <c r="G14" s="10" t="n">
        <v>35</v>
      </c>
      <c r="H14" s="10" t="n">
        <v>70</v>
      </c>
      <c r="I14" s="10" t="n">
        <v>90</v>
      </c>
      <c r="J14" s="10" t="n">
        <v>15</v>
      </c>
      <c r="K14" s="10" t="n">
        <v>10</v>
      </c>
      <c r="L14" s="10" t="n">
        <v>75</v>
      </c>
      <c r="M14" s="10" t="n">
        <v>25</v>
      </c>
      <c r="N14" s="10" t="n">
        <v>25</v>
      </c>
      <c r="O14" s="10" t="n">
        <v>30</v>
      </c>
      <c r="P14" s="10" t="n">
        <v>64</v>
      </c>
      <c r="Q14" s="10" t="n">
        <v>602</v>
      </c>
      <c r="R14" s="10" t="n">
        <v>94</v>
      </c>
      <c r="S14" s="10" t="n">
        <v>83</v>
      </c>
    </row>
    <row r="15" customFormat="false" ht="15" hidden="false" customHeight="false" outlineLevel="0" collapsed="false">
      <c r="A15" s="4" t="s">
        <v>121</v>
      </c>
      <c r="B15" s="10" t="n">
        <v>85</v>
      </c>
      <c r="C15" s="10" t="n">
        <v>15</v>
      </c>
      <c r="D15" s="10" t="n">
        <v>15</v>
      </c>
      <c r="E15" s="10" t="n">
        <v>15</v>
      </c>
      <c r="F15" s="10" t="n">
        <v>30</v>
      </c>
      <c r="G15" s="10" t="n">
        <v>15</v>
      </c>
      <c r="H15" s="10" t="n">
        <v>50</v>
      </c>
      <c r="I15" s="10" t="n">
        <v>35</v>
      </c>
      <c r="J15" s="10" t="n">
        <v>5</v>
      </c>
      <c r="K15" s="10" t="n">
        <v>5</v>
      </c>
      <c r="L15" s="10" t="n">
        <v>30</v>
      </c>
      <c r="M15" s="10" t="n">
        <v>5</v>
      </c>
      <c r="N15" s="10" t="n">
        <v>10</v>
      </c>
      <c r="O15" s="10" t="n">
        <v>15</v>
      </c>
      <c r="P15" s="10" t="n">
        <v>31</v>
      </c>
      <c r="Q15" s="10" t="n">
        <v>527</v>
      </c>
      <c r="R15" s="10" t="n">
        <v>77</v>
      </c>
      <c r="S15" s="10" t="n">
        <v>90</v>
      </c>
    </row>
    <row r="16" customFormat="false" ht="15" hidden="false" customHeight="false" outlineLevel="0" collapsed="false">
      <c r="A16" s="7" t="s">
        <v>122</v>
      </c>
      <c r="B16" s="15" t="n">
        <f aca="false">SUM(B5:B15)</f>
        <v>46365</v>
      </c>
      <c r="C16" s="15" t="n">
        <f aca="false">SUM(C5:C15)</f>
        <v>6905</v>
      </c>
      <c r="D16" s="15" t="n">
        <f aca="false">SUM(D5:D15)</f>
        <v>4950</v>
      </c>
      <c r="E16" s="15" t="n">
        <f aca="false">SUM(E5:E15)</f>
        <v>10945</v>
      </c>
      <c r="F16" s="15" t="n">
        <f aca="false">SUM(F5:F15)</f>
        <v>13165</v>
      </c>
      <c r="G16" s="15" t="n">
        <f aca="false">SUM(G5:G15)</f>
        <v>10400</v>
      </c>
      <c r="H16" s="15" t="n">
        <f aca="false">SUM(H5:H15)</f>
        <v>20720</v>
      </c>
      <c r="I16" s="15" t="n">
        <f aca="false">SUM(I5:I15)</f>
        <v>19905</v>
      </c>
      <c r="J16" s="15" t="n">
        <f aca="false">SUM(J5:J15)</f>
        <v>3375</v>
      </c>
      <c r="K16" s="15" t="n">
        <f aca="false">SUM(K5:K15)</f>
        <v>2370</v>
      </c>
      <c r="L16" s="15" t="n">
        <f aca="false">SUM(L5:L15)</f>
        <v>20285</v>
      </c>
      <c r="M16" s="15" t="n">
        <f aca="false">SUM(M5:M15)</f>
        <v>6285</v>
      </c>
      <c r="N16" s="15" t="n">
        <f aca="false">SUM(N5:N15)</f>
        <v>6785</v>
      </c>
      <c r="O16" s="15" t="n">
        <f aca="false">SUM(O5:O15)</f>
        <v>7200</v>
      </c>
      <c r="P16" s="15" t="n">
        <f aca="false">SUM(P5:P15)</f>
        <v>20055</v>
      </c>
      <c r="Q16" s="15" t="n">
        <v>442</v>
      </c>
      <c r="R16" s="15" t="n">
        <v>85</v>
      </c>
      <c r="S16" s="15" t="n">
        <v>68</v>
      </c>
    </row>
    <row r="19" customFormat="false" ht="15" hidden="false" customHeight="false" outlineLevel="0" collapsed="false">
      <c r="A19" s="6" t="s">
        <v>123</v>
      </c>
    </row>
    <row r="20" customFormat="false" ht="30" hidden="false" customHeight="true" outlineLevel="0" collapsed="false">
      <c r="A20" s="3" t="s">
        <v>98</v>
      </c>
      <c r="B20" s="3" t="s">
        <v>124</v>
      </c>
      <c r="C20" s="3" t="s">
        <v>125</v>
      </c>
      <c r="D20" s="3" t="s">
        <v>126</v>
      </c>
      <c r="E20" s="3" t="s">
        <v>127</v>
      </c>
      <c r="F20" s="3" t="s">
        <v>128</v>
      </c>
      <c r="G20" s="3" t="s">
        <v>129</v>
      </c>
      <c r="H20" s="3" t="s">
        <v>130</v>
      </c>
      <c r="I20" s="3" t="s">
        <v>131</v>
      </c>
      <c r="J20" s="3" t="s">
        <v>132</v>
      </c>
      <c r="K20" s="3" t="s">
        <v>133</v>
      </c>
    </row>
    <row r="21" customFormat="false" ht="15" hidden="false" customHeight="false" outlineLevel="0" collapsed="false">
      <c r="A21" s="4" t="s">
        <v>111</v>
      </c>
      <c r="B21" s="11" t="n">
        <f aca="false">C5/$B5</f>
        <v>0.149522510231924</v>
      </c>
      <c r="C21" s="11" t="n">
        <f aca="false">D5/$B5</f>
        <v>0.103410641200546</v>
      </c>
      <c r="D21" s="11" t="n">
        <f aca="false">E5/$B5</f>
        <v>0.221555252387449</v>
      </c>
      <c r="E21" s="11" t="n">
        <f aca="false">F5/$B5</f>
        <v>0.278308321964529</v>
      </c>
      <c r="F21" s="11" t="n">
        <f aca="false">G5/$B5</f>
        <v>0.247476125511596</v>
      </c>
      <c r="G21" s="11" t="n">
        <f aca="false">M5/L5</f>
        <v>0.307022995649472</v>
      </c>
      <c r="H21" s="11" t="n">
        <f aca="false">O5/L5</f>
        <v>0.346799254195152</v>
      </c>
      <c r="I21" s="13" t="n">
        <f aca="false">B5/L5</f>
        <v>2.27781230577999</v>
      </c>
      <c r="J21" s="11" t="n">
        <f aca="false">I5/(B5-C5)</f>
        <v>0.51395572666025</v>
      </c>
      <c r="K21" s="16" t="n">
        <f aca="false">Q5/442*100</f>
        <v>96.1538461538462</v>
      </c>
    </row>
    <row r="22" customFormat="false" ht="15" hidden="false" customHeight="false" outlineLevel="0" collapsed="false">
      <c r="A22" s="4" t="s">
        <v>112</v>
      </c>
      <c r="B22" s="11" t="n">
        <f aca="false">C6/$B6</f>
        <v>0.161360799001248</v>
      </c>
      <c r="C22" s="11" t="n">
        <f aca="false">D6/$B6</f>
        <v>0.0995630461922597</v>
      </c>
      <c r="D22" s="11" t="n">
        <f aca="false">E6/$B6</f>
        <v>0.259051186017478</v>
      </c>
      <c r="E22" s="11" t="n">
        <f aca="false">F6/$B6</f>
        <v>0.268414481897628</v>
      </c>
      <c r="F22" s="11" t="n">
        <f aca="false">G6/$B6</f>
        <v>0.211922596754057</v>
      </c>
      <c r="G22" s="11" t="n">
        <f aca="false">M6/L6</f>
        <v>0.312678062678063</v>
      </c>
      <c r="H22" s="11" t="n">
        <f aca="false">O6/L6</f>
        <v>0.361823361823362</v>
      </c>
      <c r="I22" s="13" t="n">
        <f aca="false">B6/L6</f>
        <v>2.28205128205128</v>
      </c>
      <c r="J22" s="11" t="n">
        <f aca="false">I6/(B6-C6)</f>
        <v>0.497580945292147</v>
      </c>
      <c r="K22" s="16" t="n">
        <f aca="false">Q6/442*100</f>
        <v>99.7737556561086</v>
      </c>
    </row>
    <row r="23" customFormat="false" ht="15" hidden="false" customHeight="false" outlineLevel="0" collapsed="false">
      <c r="A23" s="4" t="s">
        <v>113</v>
      </c>
      <c r="B23" s="11" t="n">
        <f aca="false">C7/$B7</f>
        <v>0.139146567717996</v>
      </c>
      <c r="C23" s="11" t="n">
        <f aca="false">D7/$B7</f>
        <v>0.11873840445269</v>
      </c>
      <c r="D23" s="11" t="n">
        <f aca="false">E7/$B7</f>
        <v>0.285714285714286</v>
      </c>
      <c r="E23" s="11" t="n">
        <f aca="false">F7/$B7</f>
        <v>0.276437847866419</v>
      </c>
      <c r="F23" s="11" t="n">
        <f aca="false">G7/$B7</f>
        <v>0.181818181818182</v>
      </c>
      <c r="G23" s="11" t="n">
        <f aca="false">M7/L7</f>
        <v>0.329166666666667</v>
      </c>
      <c r="H23" s="11" t="n">
        <f aca="false">O7/L7</f>
        <v>0.354166666666667</v>
      </c>
      <c r="I23" s="13" t="n">
        <f aca="false">B7/L7</f>
        <v>2.24583333333333</v>
      </c>
      <c r="J23" s="11" t="n">
        <f aca="false">I7/(B7-C7)</f>
        <v>0.476293103448276</v>
      </c>
      <c r="K23" s="16" t="n">
        <f aca="false">Q7/442*100</f>
        <v>72.8506787330317</v>
      </c>
    </row>
    <row r="24" customFormat="false" ht="15" hidden="false" customHeight="false" outlineLevel="0" collapsed="false">
      <c r="A24" s="4" t="s">
        <v>114</v>
      </c>
      <c r="B24" s="11" t="n">
        <f aca="false">C8/$B8</f>
        <v>0.140655105973025</v>
      </c>
      <c r="C24" s="11" t="n">
        <f aca="false">D8/$B8</f>
        <v>0.148362235067437</v>
      </c>
      <c r="D24" s="11" t="n">
        <f aca="false">E8/$B8</f>
        <v>0.23121387283237</v>
      </c>
      <c r="E24" s="11" t="n">
        <f aca="false">F8/$B8</f>
        <v>0.321772639691715</v>
      </c>
      <c r="F24" s="11" t="n">
        <f aca="false">G8/$B8</f>
        <v>0.15606936416185</v>
      </c>
      <c r="G24" s="11" t="n">
        <f aca="false">M8/L8</f>
        <v>0.271428571428571</v>
      </c>
      <c r="H24" s="11" t="n">
        <f aca="false">O8/L8</f>
        <v>0.423809523809524</v>
      </c>
      <c r="I24" s="13" t="n">
        <f aca="false">B8/L8</f>
        <v>2.47142857142857</v>
      </c>
      <c r="J24" s="11" t="n">
        <f aca="false">I8/(B8-C8)</f>
        <v>0.502242152466368</v>
      </c>
      <c r="K24" s="16" t="n">
        <f aca="false">Q8/442*100</f>
        <v>127.149321266968</v>
      </c>
    </row>
    <row r="25" customFormat="false" ht="15" hidden="false" customHeight="false" outlineLevel="0" collapsed="false">
      <c r="A25" s="4" t="s">
        <v>115</v>
      </c>
      <c r="B25" s="11" t="n">
        <f aca="false">C9/$B9</f>
        <v>0.122171945701357</v>
      </c>
      <c r="C25" s="11" t="n">
        <f aca="false">D9/$B9</f>
        <v>0.124434389140272</v>
      </c>
      <c r="D25" s="11" t="n">
        <f aca="false">E9/$B9</f>
        <v>0.192307692307692</v>
      </c>
      <c r="E25" s="11" t="n">
        <f aca="false">F9/$B9</f>
        <v>0.323529411764706</v>
      </c>
      <c r="F25" s="11" t="n">
        <f aca="false">G9/$B9</f>
        <v>0.235294117647059</v>
      </c>
      <c r="G25" s="11" t="n">
        <f aca="false">M9/L9</f>
        <v>0.282722513089005</v>
      </c>
      <c r="H25" s="11" t="n">
        <f aca="false">O9/L9</f>
        <v>0.361256544502618</v>
      </c>
      <c r="I25" s="13" t="n">
        <f aca="false">B9/L9</f>
        <v>2.31413612565445</v>
      </c>
      <c r="J25" s="11" t="n">
        <f aca="false">I9/(B9-C9)</f>
        <v>0.52319587628866</v>
      </c>
      <c r="K25" s="16" t="n">
        <f aca="false">Q9/442*100</f>
        <v>114.932126696833</v>
      </c>
    </row>
    <row r="26" customFormat="false" ht="15" hidden="false" customHeight="false" outlineLevel="0" collapsed="false">
      <c r="A26" s="4" t="s">
        <v>116</v>
      </c>
      <c r="B26" s="11" t="n">
        <f aca="false">C10/$B10</f>
        <v>0.150537634408602</v>
      </c>
      <c r="C26" s="11" t="n">
        <f aca="false">D10/$B10</f>
        <v>0.118279569892473</v>
      </c>
      <c r="D26" s="11" t="n">
        <f aca="false">E10/$B10</f>
        <v>0.233870967741935</v>
      </c>
      <c r="E26" s="11" t="n">
        <f aca="false">F10/$B10</f>
        <v>0.28494623655914</v>
      </c>
      <c r="F26" s="11" t="n">
        <f aca="false">G10/$B10</f>
        <v>0.209677419354839</v>
      </c>
      <c r="G26" s="11" t="n">
        <f aca="false">M10/L10</f>
        <v>0.264900662251656</v>
      </c>
      <c r="H26" s="11" t="n">
        <f aca="false">O10/L10</f>
        <v>0.390728476821192</v>
      </c>
      <c r="I26" s="13" t="n">
        <f aca="false">B10/L10</f>
        <v>2.4635761589404</v>
      </c>
      <c r="J26" s="11" t="n">
        <f aca="false">I10/(B10-C10)</f>
        <v>0.512658227848101</v>
      </c>
      <c r="K26" s="16" t="n">
        <f aca="false">Q10/442*100</f>
        <v>114.705882352941</v>
      </c>
    </row>
    <row r="27" customFormat="false" ht="15" hidden="false" customHeight="false" outlineLevel="0" collapsed="false">
      <c r="A27" s="4" t="s">
        <v>117</v>
      </c>
      <c r="B27" s="11" t="n">
        <f aca="false">C11/$B11</f>
        <v>0.0891472868217054</v>
      </c>
      <c r="C27" s="11" t="n">
        <f aca="false">D11/$B11</f>
        <v>0.0658914728682171</v>
      </c>
      <c r="D27" s="11" t="n">
        <f aca="false">E11/$B11</f>
        <v>0.182170542635659</v>
      </c>
      <c r="E27" s="11" t="n">
        <f aca="false">F11/$B11</f>
        <v>0.352713178294574</v>
      </c>
      <c r="F27" s="11" t="n">
        <f aca="false">G11/$B11</f>
        <v>0.306201550387597</v>
      </c>
      <c r="G27" s="11" t="n">
        <f aca="false">M11/L11</f>
        <v>0.482517482517483</v>
      </c>
      <c r="H27" s="11" t="n">
        <f aca="false">O11/L11</f>
        <v>0.195804195804196</v>
      </c>
      <c r="I27" s="13" t="n">
        <f aca="false">B11/L11</f>
        <v>1.8041958041958</v>
      </c>
      <c r="J27" s="11" t="n">
        <f aca="false">I11/(B11-C11)</f>
        <v>0.434042553191489</v>
      </c>
      <c r="K27" s="16" t="n">
        <f aca="false">Q11/442*100</f>
        <v>93.4389140271493</v>
      </c>
    </row>
    <row r="28" customFormat="false" ht="15" hidden="false" customHeight="false" outlineLevel="0" collapsed="false">
      <c r="A28" s="4" t="s">
        <v>118</v>
      </c>
      <c r="B28" s="11" t="n">
        <f aca="false">C12/$B12</f>
        <v>0.13855421686747</v>
      </c>
      <c r="C28" s="11" t="n">
        <f aca="false">D12/$B12</f>
        <v>0.120481927710843</v>
      </c>
      <c r="D28" s="11" t="n">
        <f aca="false">E12/$B12</f>
        <v>0.216867469879518</v>
      </c>
      <c r="E28" s="11" t="n">
        <f aca="false">F12/$B12</f>
        <v>0.337349397590361</v>
      </c>
      <c r="F28" s="11" t="n">
        <f aca="false">G12/$B12</f>
        <v>0.186746987951807</v>
      </c>
      <c r="G28" s="11" t="n">
        <f aca="false">M12/L12</f>
        <v>0.238805970149254</v>
      </c>
      <c r="H28" s="11" t="n">
        <f aca="false">O12/L12</f>
        <v>0.402985074626866</v>
      </c>
      <c r="I28" s="13" t="n">
        <f aca="false">B12/L12</f>
        <v>2.47761194029851</v>
      </c>
      <c r="J28" s="11" t="n">
        <f aca="false">I12/(B12-C12)</f>
        <v>0.524475524475525</v>
      </c>
      <c r="K28" s="16" t="n">
        <f aca="false">Q12/442*100</f>
        <v>128.280542986425</v>
      </c>
    </row>
    <row r="29" customFormat="false" ht="15" hidden="false" customHeight="false" outlineLevel="0" collapsed="false">
      <c r="A29" s="4" t="s">
        <v>119</v>
      </c>
      <c r="B29" s="11" t="n">
        <f aca="false">C13/$B13</f>
        <v>0.0925925925925926</v>
      </c>
      <c r="C29" s="11" t="n">
        <f aca="false">D13/$B13</f>
        <v>0.148148148148148</v>
      </c>
      <c r="D29" s="11" t="n">
        <f aca="false">E13/$B13</f>
        <v>0.12962962962963</v>
      </c>
      <c r="E29" s="11" t="n">
        <f aca="false">F13/$B13</f>
        <v>0.407407407407407</v>
      </c>
      <c r="F29" s="11" t="n">
        <f aca="false">G13/$B13</f>
        <v>0.240740740740741</v>
      </c>
      <c r="G29" s="11" t="n">
        <f aca="false">M13/L13</f>
        <v>0.142857142857143</v>
      </c>
      <c r="H29" s="11" t="n">
        <f aca="false">O13/L13</f>
        <v>0.380952380952381</v>
      </c>
      <c r="I29" s="13" t="n">
        <f aca="false">B13/L13</f>
        <v>2.57142857142857</v>
      </c>
      <c r="J29" s="11" t="n">
        <f aca="false">I13/(B13-C13)</f>
        <v>0.612244897959184</v>
      </c>
      <c r="K29" s="16" t="n">
        <f aca="false">Q13/442*100</f>
        <v>138.914027149321</v>
      </c>
    </row>
    <row r="30" customFormat="false" ht="15" hidden="false" customHeight="false" outlineLevel="0" collapsed="false">
      <c r="A30" s="4" t="s">
        <v>120</v>
      </c>
      <c r="B30" s="11" t="n">
        <f aca="false">C14/$B14</f>
        <v>0.108108108108108</v>
      </c>
      <c r="C30" s="11" t="n">
        <f aca="false">D14/$B14</f>
        <v>0.108108108108108</v>
      </c>
      <c r="D30" s="11" t="n">
        <f aca="false">E14/$B14</f>
        <v>0.216216216216216</v>
      </c>
      <c r="E30" s="11" t="n">
        <f aca="false">F14/$B14</f>
        <v>0.351351351351351</v>
      </c>
      <c r="F30" s="11" t="n">
        <f aca="false">G14/$B14</f>
        <v>0.189189189189189</v>
      </c>
      <c r="G30" s="11" t="n">
        <f aca="false">M14/L14</f>
        <v>0.333333333333333</v>
      </c>
      <c r="H30" s="11" t="n">
        <f aca="false">O14/L14</f>
        <v>0.4</v>
      </c>
      <c r="I30" s="13" t="n">
        <f aca="false">B14/L14</f>
        <v>2.46666666666667</v>
      </c>
      <c r="J30" s="11" t="n">
        <f aca="false">I14/(B14-C14)</f>
        <v>0.545454545454545</v>
      </c>
      <c r="K30" s="16" t="n">
        <f aca="false">Q14/442*100</f>
        <v>136.199095022624</v>
      </c>
    </row>
    <row r="31" customFormat="false" ht="15" hidden="false" customHeight="false" outlineLevel="0" collapsed="false">
      <c r="A31" s="4" t="s">
        <v>121</v>
      </c>
      <c r="B31" s="11" t="n">
        <f aca="false">C15/$B15</f>
        <v>0.176470588235294</v>
      </c>
      <c r="C31" s="11" t="n">
        <f aca="false">D15/$B15</f>
        <v>0.176470588235294</v>
      </c>
      <c r="D31" s="11" t="n">
        <f aca="false">E15/$B15</f>
        <v>0.176470588235294</v>
      </c>
      <c r="E31" s="11" t="n">
        <f aca="false">F15/$B15</f>
        <v>0.352941176470588</v>
      </c>
      <c r="F31" s="11" t="n">
        <f aca="false">G15/$B15</f>
        <v>0.176470588235294</v>
      </c>
      <c r="G31" s="11" t="n">
        <f aca="false">M15/L15</f>
        <v>0.166666666666667</v>
      </c>
      <c r="H31" s="11" t="n">
        <f aca="false">O15/L15</f>
        <v>0.5</v>
      </c>
      <c r="I31" s="13" t="n">
        <f aca="false">B15/L15</f>
        <v>2.83333333333333</v>
      </c>
      <c r="J31" s="11" t="n">
        <f aca="false">I15/(B15-C15)</f>
        <v>0.5</v>
      </c>
      <c r="K31" s="16" t="n">
        <f aca="false">Q15/442*100</f>
        <v>119.230769230769</v>
      </c>
    </row>
    <row r="33" customFormat="false" ht="15" hidden="false" customHeight="false" outlineLevel="0" collapsed="false">
      <c r="A33" s="8" t="s">
        <v>134</v>
      </c>
    </row>
  </sheetData>
  <mergeCells count="2">
    <mergeCell ref="A1:T1"/>
    <mergeCell ref="A2:T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4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7" min="7" style="0" width="26"/>
    <col collapsed="false" customWidth="true" hidden="false" outlineLevel="0" max="8" min="8" style="0" width="14"/>
  </cols>
  <sheetData>
    <row r="1" customFormat="false" ht="25.5" hidden="false" customHeight="true" outlineLevel="0" collapsed="false">
      <c r="A1" s="1" t="s">
        <v>135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136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137</v>
      </c>
      <c r="B4" s="3" t="s">
        <v>138</v>
      </c>
      <c r="C4" s="3" t="s">
        <v>139</v>
      </c>
      <c r="D4" s="3" t="s">
        <v>140</v>
      </c>
      <c r="E4" s="3" t="s">
        <v>141</v>
      </c>
    </row>
    <row r="5" customFormat="false" ht="15" hidden="false" customHeight="false" outlineLevel="0" collapsed="false">
      <c r="A5" s="4" t="s">
        <v>142</v>
      </c>
      <c r="B5" s="10" t="n">
        <v>560</v>
      </c>
      <c r="C5" s="10" t="n">
        <v>341</v>
      </c>
      <c r="D5" s="14" t="n">
        <f aca="false">B5-C5</f>
        <v>219</v>
      </c>
      <c r="E5" s="11" t="n">
        <f aca="false">B5/$B$23</f>
        <v>0.423600605143722</v>
      </c>
    </row>
    <row r="6" customFormat="false" ht="15" hidden="false" customHeight="false" outlineLevel="0" collapsed="false">
      <c r="A6" s="4" t="s">
        <v>143</v>
      </c>
      <c r="B6" s="10" t="n">
        <v>179</v>
      </c>
      <c r="C6" s="10" t="n">
        <v>270</v>
      </c>
      <c r="D6" s="14" t="n">
        <f aca="false">B6-C6</f>
        <v>-91</v>
      </c>
      <c r="E6" s="11" t="n">
        <f aca="false">B6/$B$23</f>
        <v>0.135400907715582</v>
      </c>
    </row>
    <row r="7" customFormat="false" ht="15" hidden="false" customHeight="false" outlineLevel="0" collapsed="false">
      <c r="A7" s="4" t="s">
        <v>144</v>
      </c>
      <c r="B7" s="10" t="n">
        <v>109</v>
      </c>
      <c r="C7" s="10" t="n">
        <v>139</v>
      </c>
      <c r="D7" s="14" t="n">
        <f aca="false">B7-C7</f>
        <v>-30</v>
      </c>
      <c r="E7" s="11" t="n">
        <f aca="false">B7/$B$23</f>
        <v>0.0824508320726173</v>
      </c>
    </row>
    <row r="8" customFormat="false" ht="15" hidden="false" customHeight="false" outlineLevel="0" collapsed="false">
      <c r="A8" s="4" t="s">
        <v>145</v>
      </c>
      <c r="B8" s="10" t="n">
        <v>76</v>
      </c>
      <c r="C8" s="10" t="n">
        <v>39</v>
      </c>
      <c r="D8" s="14" t="n">
        <f aca="false">B8-C8</f>
        <v>37</v>
      </c>
      <c r="E8" s="11" t="n">
        <f aca="false">B8/$B$23</f>
        <v>0.0574886535552194</v>
      </c>
    </row>
    <row r="9" customFormat="false" ht="15" hidden="false" customHeight="false" outlineLevel="0" collapsed="false">
      <c r="A9" s="4" t="s">
        <v>146</v>
      </c>
      <c r="B9" s="10" t="n">
        <v>51</v>
      </c>
      <c r="C9" s="10" t="n">
        <v>68</v>
      </c>
      <c r="D9" s="14" t="n">
        <f aca="false">B9-C9</f>
        <v>-17</v>
      </c>
      <c r="E9" s="11" t="n">
        <f aca="false">B9/$B$23</f>
        <v>0.0385779122541604</v>
      </c>
    </row>
    <row r="10" customFormat="false" ht="15" hidden="false" customHeight="false" outlineLevel="0" collapsed="false">
      <c r="A10" s="4" t="s">
        <v>147</v>
      </c>
      <c r="B10" s="10" t="n">
        <v>41</v>
      </c>
      <c r="C10" s="10" t="n">
        <v>37</v>
      </c>
      <c r="D10" s="14" t="n">
        <f aca="false">B10-C10</f>
        <v>4</v>
      </c>
      <c r="E10" s="11" t="n">
        <f aca="false">B10/$B$23</f>
        <v>0.0310136157337368</v>
      </c>
    </row>
    <row r="11" customFormat="false" ht="15" hidden="false" customHeight="false" outlineLevel="0" collapsed="false">
      <c r="A11" s="4" t="s">
        <v>148</v>
      </c>
      <c r="B11" s="10" t="n">
        <v>40</v>
      </c>
      <c r="C11" s="10" t="n">
        <v>28</v>
      </c>
      <c r="D11" s="14" t="n">
        <f aca="false">B11-C11</f>
        <v>12</v>
      </c>
      <c r="E11" s="11" t="n">
        <f aca="false">B11/$B$23</f>
        <v>0.0302571860816944</v>
      </c>
    </row>
    <row r="12" customFormat="false" ht="15" hidden="false" customHeight="false" outlineLevel="0" collapsed="false">
      <c r="A12" s="4" t="s">
        <v>149</v>
      </c>
      <c r="B12" s="10" t="n">
        <v>39</v>
      </c>
      <c r="C12" s="10" t="n">
        <v>25</v>
      </c>
      <c r="D12" s="14" t="n">
        <f aca="false">B12-C12</f>
        <v>14</v>
      </c>
      <c r="E12" s="11" t="n">
        <f aca="false">B12/$B$23</f>
        <v>0.029500756429652</v>
      </c>
    </row>
    <row r="13" customFormat="false" ht="15" hidden="false" customHeight="false" outlineLevel="0" collapsed="false">
      <c r="A13" s="4" t="s">
        <v>150</v>
      </c>
      <c r="B13" s="10" t="n">
        <v>37</v>
      </c>
      <c r="C13" s="10" t="n">
        <v>26</v>
      </c>
      <c r="D13" s="14" t="n">
        <f aca="false">B13-C13</f>
        <v>11</v>
      </c>
      <c r="E13" s="11" t="n">
        <f aca="false">B13/$B$23</f>
        <v>0.0279878971255673</v>
      </c>
    </row>
    <row r="14" customFormat="false" ht="15" hidden="false" customHeight="false" outlineLevel="0" collapsed="false">
      <c r="A14" s="4" t="s">
        <v>151</v>
      </c>
      <c r="B14" s="10" t="n">
        <v>34</v>
      </c>
      <c r="C14" s="10" t="n">
        <v>34</v>
      </c>
      <c r="D14" s="14" t="n">
        <f aca="false">B14-C14</f>
        <v>0</v>
      </c>
      <c r="E14" s="11" t="n">
        <f aca="false">B14/$B$23</f>
        <v>0.0257186081694402</v>
      </c>
    </row>
    <row r="15" customFormat="false" ht="15" hidden="false" customHeight="false" outlineLevel="0" collapsed="false">
      <c r="A15" s="4" t="s">
        <v>152</v>
      </c>
      <c r="B15" s="10" t="n">
        <v>30</v>
      </c>
      <c r="C15" s="10" t="n">
        <v>18</v>
      </c>
      <c r="D15" s="14" t="n">
        <f aca="false">B15-C15</f>
        <v>12</v>
      </c>
      <c r="E15" s="11" t="n">
        <f aca="false">B15/$B$23</f>
        <v>0.0226928895612708</v>
      </c>
    </row>
    <row r="16" customFormat="false" ht="15" hidden="false" customHeight="false" outlineLevel="0" collapsed="false">
      <c r="A16" s="4" t="s">
        <v>153</v>
      </c>
      <c r="B16" s="10" t="n">
        <v>23</v>
      </c>
      <c r="C16" s="10" t="n">
        <v>33</v>
      </c>
      <c r="D16" s="14" t="n">
        <f aca="false">B16-C16</f>
        <v>-10</v>
      </c>
      <c r="E16" s="11" t="n">
        <f aca="false">B16/$B$23</f>
        <v>0.0173978819969743</v>
      </c>
    </row>
    <row r="17" customFormat="false" ht="15" hidden="false" customHeight="false" outlineLevel="0" collapsed="false">
      <c r="A17" s="4" t="s">
        <v>154</v>
      </c>
      <c r="B17" s="10" t="n">
        <v>23</v>
      </c>
      <c r="C17" s="10" t="n">
        <v>21</v>
      </c>
      <c r="D17" s="14" t="n">
        <f aca="false">B17-C17</f>
        <v>2</v>
      </c>
      <c r="E17" s="11" t="n">
        <f aca="false">B17/$B$23</f>
        <v>0.0173978819969743</v>
      </c>
    </row>
    <row r="18" customFormat="false" ht="15" hidden="false" customHeight="false" outlineLevel="0" collapsed="false">
      <c r="A18" s="4" t="s">
        <v>155</v>
      </c>
      <c r="B18" s="10" t="n">
        <v>24</v>
      </c>
      <c r="C18" s="10" t="n">
        <v>29</v>
      </c>
      <c r="D18" s="14" t="n">
        <f aca="false">B18-C18</f>
        <v>-5</v>
      </c>
      <c r="E18" s="11" t="n">
        <f aca="false">B18/$B$23</f>
        <v>0.0181543116490166</v>
      </c>
    </row>
    <row r="19" customFormat="false" ht="15" hidden="false" customHeight="false" outlineLevel="0" collapsed="false">
      <c r="A19" s="4" t="s">
        <v>156</v>
      </c>
      <c r="B19" s="10" t="n">
        <v>21</v>
      </c>
      <c r="C19" s="10" t="n">
        <v>30</v>
      </c>
      <c r="D19" s="14" t="n">
        <f aca="false">B19-C19</f>
        <v>-9</v>
      </c>
      <c r="E19" s="11" t="n">
        <f aca="false">B19/$B$23</f>
        <v>0.0158850226928896</v>
      </c>
    </row>
    <row r="20" customFormat="false" ht="15" hidden="false" customHeight="false" outlineLevel="0" collapsed="false">
      <c r="A20" s="4" t="s">
        <v>157</v>
      </c>
      <c r="B20" s="10" t="n">
        <v>18</v>
      </c>
      <c r="C20" s="10" t="n">
        <v>25</v>
      </c>
      <c r="D20" s="14" t="n">
        <f aca="false">B20-C20</f>
        <v>-7</v>
      </c>
      <c r="E20" s="11" t="n">
        <f aca="false">B20/$B$23</f>
        <v>0.0136157337367625</v>
      </c>
    </row>
    <row r="21" customFormat="false" ht="15" hidden="false" customHeight="false" outlineLevel="0" collapsed="false">
      <c r="A21" s="4" t="s">
        <v>158</v>
      </c>
      <c r="B21" s="10" t="n">
        <v>17</v>
      </c>
      <c r="C21" s="10" t="n">
        <v>34</v>
      </c>
      <c r="D21" s="14" t="n">
        <f aca="false">B21-C21</f>
        <v>-17</v>
      </c>
      <c r="E21" s="11" t="n">
        <f aca="false">B21/$B$23</f>
        <v>0.0128593040847201</v>
      </c>
    </row>
    <row r="22" customFormat="false" ht="15" hidden="false" customHeight="false" outlineLevel="0" collapsed="false">
      <c r="A22" s="7" t="s">
        <v>159</v>
      </c>
      <c r="B22" s="15" t="n">
        <v>1847</v>
      </c>
      <c r="C22" s="15" t="n">
        <v>1601</v>
      </c>
      <c r="D22" s="15" t="n">
        <f aca="false">B22-C22</f>
        <v>246</v>
      </c>
    </row>
    <row r="23" customFormat="false" ht="15" hidden="false" customHeight="false" outlineLevel="0" collapsed="false">
      <c r="A23" s="4" t="s">
        <v>160</v>
      </c>
      <c r="B23" s="12" t="n">
        <f aca="false">SUM(B5:B21)</f>
        <v>1322</v>
      </c>
      <c r="C23" s="12" t="n">
        <f aca="false">SUM(C5:C21)</f>
        <v>1197</v>
      </c>
    </row>
    <row r="26" customFormat="false" ht="15" hidden="false" customHeight="false" outlineLevel="0" collapsed="false">
      <c r="A26" s="8" t="s">
        <v>161</v>
      </c>
    </row>
    <row r="27" customFormat="false" ht="15" hidden="false" customHeight="false" outlineLevel="0" collapsed="false">
      <c r="A27" s="8" t="s">
        <v>162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8"/>
    <col collapsed="false" customWidth="true" hidden="false" outlineLevel="0" max="5" min="5" style="0" width="14"/>
    <col collapsed="false" customWidth="true" hidden="false" outlineLevel="0" max="7" min="6" style="0" width="18"/>
  </cols>
  <sheetData>
    <row r="1" customFormat="false" ht="25.5" hidden="false" customHeight="true" outlineLevel="0" collapsed="false">
      <c r="A1" s="1" t="s">
        <v>163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164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165</v>
      </c>
      <c r="B4" s="3" t="s">
        <v>166</v>
      </c>
      <c r="C4" s="3" t="s">
        <v>167</v>
      </c>
      <c r="D4" s="3" t="s">
        <v>168</v>
      </c>
      <c r="E4" s="3" t="s">
        <v>140</v>
      </c>
      <c r="F4" s="3" t="s">
        <v>169</v>
      </c>
    </row>
    <row r="5" customFormat="false" ht="15" hidden="false" customHeight="false" outlineLevel="0" collapsed="false">
      <c r="A5" s="4" t="s">
        <v>170</v>
      </c>
      <c r="B5" s="10" t="n">
        <v>110</v>
      </c>
      <c r="C5" s="10" t="n">
        <v>104</v>
      </c>
      <c r="D5" s="10" t="n">
        <v>60</v>
      </c>
      <c r="E5" s="14" t="n">
        <f aca="false">C5-D5</f>
        <v>44</v>
      </c>
    </row>
    <row r="6" customFormat="false" ht="15" hidden="false" customHeight="false" outlineLevel="0" collapsed="false">
      <c r="A6" s="4" t="s">
        <v>171</v>
      </c>
      <c r="B6" s="10" t="n">
        <v>96</v>
      </c>
      <c r="C6" s="10" t="n">
        <v>66</v>
      </c>
      <c r="D6" s="10" t="n">
        <v>42</v>
      </c>
      <c r="E6" s="14" t="n">
        <f aca="false">C6-D6</f>
        <v>24</v>
      </c>
    </row>
    <row r="7" customFormat="false" ht="15" hidden="false" customHeight="false" outlineLevel="0" collapsed="false">
      <c r="A7" s="4" t="s">
        <v>172</v>
      </c>
      <c r="B7" s="10" t="n">
        <v>86</v>
      </c>
      <c r="C7" s="10" t="n">
        <v>57</v>
      </c>
      <c r="D7" s="10" t="n">
        <v>45</v>
      </c>
      <c r="E7" s="14" t="n">
        <f aca="false">C7-D7</f>
        <v>12</v>
      </c>
    </row>
    <row r="8" customFormat="false" ht="15" hidden="false" customHeight="false" outlineLevel="0" collapsed="false">
      <c r="A8" s="4" t="s">
        <v>173</v>
      </c>
      <c r="B8" s="10" t="n">
        <v>70</v>
      </c>
      <c r="C8" s="10" t="n">
        <v>99</v>
      </c>
      <c r="D8" s="10" t="n">
        <v>85</v>
      </c>
      <c r="E8" s="14" t="n">
        <f aca="false">C8-D8</f>
        <v>14</v>
      </c>
    </row>
    <row r="9" customFormat="false" ht="15" hidden="false" customHeight="false" outlineLevel="0" collapsed="false">
      <c r="A9" s="4" t="s">
        <v>174</v>
      </c>
      <c r="B9" s="10" t="n">
        <v>138</v>
      </c>
      <c r="C9" s="10" t="n">
        <v>199</v>
      </c>
      <c r="D9" s="10" t="n">
        <v>257</v>
      </c>
      <c r="E9" s="14" t="n">
        <f aca="false">C9-D9</f>
        <v>-58</v>
      </c>
    </row>
    <row r="10" customFormat="false" ht="15" hidden="false" customHeight="false" outlineLevel="0" collapsed="false">
      <c r="A10" s="4" t="s">
        <v>175</v>
      </c>
      <c r="B10" s="10" t="n">
        <v>244</v>
      </c>
      <c r="C10" s="10" t="n">
        <v>367</v>
      </c>
      <c r="D10" s="10" t="n">
        <v>327</v>
      </c>
      <c r="E10" s="14" t="n">
        <f aca="false">C10-D10</f>
        <v>40</v>
      </c>
    </row>
    <row r="11" customFormat="false" ht="15" hidden="false" customHeight="false" outlineLevel="0" collapsed="false">
      <c r="A11" s="4" t="s">
        <v>176</v>
      </c>
      <c r="B11" s="10" t="n">
        <v>168</v>
      </c>
      <c r="C11" s="10" t="n">
        <v>266</v>
      </c>
      <c r="D11" s="10" t="n">
        <v>197</v>
      </c>
      <c r="E11" s="14" t="n">
        <f aca="false">C11-D11</f>
        <v>69</v>
      </c>
    </row>
    <row r="12" customFormat="false" ht="15" hidden="false" customHeight="false" outlineLevel="0" collapsed="false">
      <c r="A12" s="4" t="s">
        <v>177</v>
      </c>
      <c r="B12" s="10" t="n">
        <v>138</v>
      </c>
      <c r="C12" s="10" t="n">
        <v>153</v>
      </c>
      <c r="D12" s="10" t="n">
        <v>113</v>
      </c>
      <c r="E12" s="14" t="n">
        <f aca="false">C12-D12</f>
        <v>40</v>
      </c>
    </row>
    <row r="13" customFormat="false" ht="15" hidden="false" customHeight="false" outlineLevel="0" collapsed="false">
      <c r="A13" s="4" t="s">
        <v>178</v>
      </c>
      <c r="B13" s="10" t="n">
        <v>107</v>
      </c>
      <c r="C13" s="10" t="n">
        <v>102</v>
      </c>
      <c r="D13" s="10" t="n">
        <v>62</v>
      </c>
      <c r="E13" s="14" t="n">
        <f aca="false">C13-D13</f>
        <v>40</v>
      </c>
    </row>
    <row r="14" customFormat="false" ht="15" hidden="false" customHeight="false" outlineLevel="0" collapsed="false">
      <c r="A14" s="4" t="s">
        <v>179</v>
      </c>
      <c r="B14" s="10" t="n">
        <v>77</v>
      </c>
      <c r="C14" s="10" t="n">
        <v>93</v>
      </c>
      <c r="D14" s="10" t="n">
        <v>75</v>
      </c>
      <c r="E14" s="14" t="n">
        <f aca="false">C14-D14</f>
        <v>18</v>
      </c>
    </row>
    <row r="15" customFormat="false" ht="15" hidden="false" customHeight="false" outlineLevel="0" collapsed="false">
      <c r="A15" s="4" t="s">
        <v>180</v>
      </c>
      <c r="B15" s="10" t="n">
        <v>69</v>
      </c>
      <c r="C15" s="10" t="n">
        <v>77</v>
      </c>
      <c r="D15" s="10" t="n">
        <v>68</v>
      </c>
      <c r="E15" s="14" t="n">
        <f aca="false">C15-D15</f>
        <v>9</v>
      </c>
    </row>
    <row r="16" customFormat="false" ht="15" hidden="false" customHeight="false" outlineLevel="0" collapsed="false">
      <c r="A16" s="4" t="s">
        <v>181</v>
      </c>
      <c r="B16" s="10" t="n">
        <v>80</v>
      </c>
      <c r="C16" s="10" t="n">
        <v>77</v>
      </c>
      <c r="D16" s="10" t="n">
        <v>59</v>
      </c>
      <c r="E16" s="14" t="n">
        <f aca="false">C16-D16</f>
        <v>18</v>
      </c>
    </row>
    <row r="17" customFormat="false" ht="15" hidden="false" customHeight="false" outlineLevel="0" collapsed="false">
      <c r="A17" s="4" t="s">
        <v>182</v>
      </c>
      <c r="B17" s="10" t="n">
        <v>72</v>
      </c>
      <c r="C17" s="10" t="n">
        <v>44</v>
      </c>
      <c r="D17" s="10" t="n">
        <v>54</v>
      </c>
      <c r="E17" s="14" t="n">
        <f aca="false">C17-D17</f>
        <v>-10</v>
      </c>
    </row>
    <row r="18" customFormat="false" ht="15" hidden="false" customHeight="false" outlineLevel="0" collapsed="false">
      <c r="A18" s="4" t="s">
        <v>183</v>
      </c>
      <c r="B18" s="10" t="n">
        <v>72</v>
      </c>
      <c r="C18" s="10" t="n">
        <v>33</v>
      </c>
      <c r="D18" s="10" t="n">
        <v>36</v>
      </c>
      <c r="E18" s="14" t="n">
        <f aca="false">C18-D18</f>
        <v>-3</v>
      </c>
    </row>
    <row r="19" customFormat="false" ht="15" hidden="false" customHeight="false" outlineLevel="0" collapsed="false">
      <c r="A19" s="4" t="s">
        <v>184</v>
      </c>
      <c r="B19" s="10" t="n">
        <v>67</v>
      </c>
      <c r="C19" s="10" t="n">
        <v>29</v>
      </c>
      <c r="D19" s="10" t="n">
        <v>34</v>
      </c>
      <c r="E19" s="14" t="n">
        <f aca="false">C19-D19</f>
        <v>-5</v>
      </c>
    </row>
    <row r="20" customFormat="false" ht="15" hidden="false" customHeight="false" outlineLevel="0" collapsed="false">
      <c r="A20" s="4" t="s">
        <v>185</v>
      </c>
      <c r="B20" s="10" t="n">
        <v>76</v>
      </c>
      <c r="C20" s="10" t="n">
        <v>28</v>
      </c>
      <c r="D20" s="10" t="n">
        <v>24</v>
      </c>
      <c r="E20" s="14" t="n">
        <f aca="false">C20-D20</f>
        <v>4</v>
      </c>
    </row>
    <row r="21" customFormat="false" ht="15" hidden="false" customHeight="false" outlineLevel="0" collapsed="false">
      <c r="A21" s="4" t="s">
        <v>186</v>
      </c>
      <c r="B21" s="10" t="n">
        <v>43</v>
      </c>
      <c r="C21" s="10" t="n">
        <v>24</v>
      </c>
      <c r="D21" s="10" t="n">
        <v>28</v>
      </c>
      <c r="E21" s="14" t="n">
        <f aca="false">C21-D21</f>
        <v>-4</v>
      </c>
    </row>
    <row r="22" customFormat="false" ht="15" hidden="false" customHeight="false" outlineLevel="0" collapsed="false">
      <c r="A22" s="4" t="s">
        <v>187</v>
      </c>
      <c r="B22" s="10" t="n">
        <v>36</v>
      </c>
      <c r="C22" s="10" t="n">
        <v>13</v>
      </c>
      <c r="D22" s="10" t="n">
        <v>19</v>
      </c>
      <c r="E22" s="14" t="n">
        <f aca="false">C22-D22</f>
        <v>-6</v>
      </c>
    </row>
    <row r="23" customFormat="false" ht="15" hidden="false" customHeight="false" outlineLevel="0" collapsed="false">
      <c r="A23" s="4" t="s">
        <v>188</v>
      </c>
      <c r="B23" s="10" t="n">
        <v>24</v>
      </c>
      <c r="C23" s="10" t="n">
        <v>15</v>
      </c>
      <c r="D23" s="10" t="n">
        <v>12</v>
      </c>
      <c r="E23" s="14" t="n">
        <f aca="false">C23-D23</f>
        <v>3</v>
      </c>
    </row>
    <row r="24" customFormat="false" ht="15" hidden="false" customHeight="false" outlineLevel="0" collapsed="false">
      <c r="A24" s="4" t="s">
        <v>189</v>
      </c>
      <c r="B24" s="10" t="n">
        <v>6</v>
      </c>
      <c r="C24" s="10" t="n">
        <v>1</v>
      </c>
      <c r="D24" s="10" t="n">
        <v>4</v>
      </c>
      <c r="E24" s="14" t="n">
        <f aca="false">C24-D24</f>
        <v>-3</v>
      </c>
    </row>
    <row r="25" customFormat="false" ht="15" hidden="false" customHeight="false" outlineLevel="0" collapsed="false">
      <c r="A25" s="7" t="s">
        <v>56</v>
      </c>
      <c r="B25" s="15" t="n">
        <f aca="false">SUM(B5:B24)</f>
        <v>1779</v>
      </c>
      <c r="C25" s="15" t="n">
        <f aca="false">SUM(C5:C24)</f>
        <v>1847</v>
      </c>
      <c r="D25" s="15" t="n">
        <f aca="false">SUM(D5:D24)</f>
        <v>1601</v>
      </c>
      <c r="E25" s="15" t="n">
        <f aca="false">SUM(E5:E24)</f>
        <v>246</v>
      </c>
    </row>
    <row r="27" customFormat="false" ht="15" hidden="false" customHeight="false" outlineLevel="0" collapsed="false">
      <c r="A27" s="8" t="s">
        <v>190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5" min="2" style="0" width="14"/>
    <col collapsed="false" customWidth="true" hidden="false" outlineLevel="0" max="6" min="6" style="0" width="4"/>
    <col collapsed="false" customWidth="true" hidden="false" outlineLevel="0" max="9" min="7" style="0" width="16"/>
  </cols>
  <sheetData>
    <row r="1" customFormat="false" ht="25.5" hidden="false" customHeight="true" outlineLevel="0" collapsed="false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2" t="s">
        <v>192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30" hidden="false" customHeight="true" outlineLevel="0" collapsed="false">
      <c r="A4" s="3" t="s">
        <v>193</v>
      </c>
      <c r="B4" s="3" t="s">
        <v>194</v>
      </c>
      <c r="C4" s="3" t="s">
        <v>195</v>
      </c>
      <c r="D4" s="3" t="s">
        <v>196</v>
      </c>
      <c r="E4" s="3" t="s">
        <v>197</v>
      </c>
    </row>
    <row r="5" customFormat="false" ht="15" hidden="false" customHeight="false" outlineLevel="0" collapsed="false">
      <c r="A5" s="4" t="s">
        <v>57</v>
      </c>
      <c r="B5" s="17" t="n">
        <v>6952</v>
      </c>
      <c r="C5" s="10" t="n">
        <v>7188</v>
      </c>
      <c r="D5" s="14" t="n">
        <f aca="false">C5-B5</f>
        <v>236</v>
      </c>
      <c r="E5" s="18" t="n">
        <f aca="false">C5/B5-1</f>
        <v>0.0339470655926353</v>
      </c>
    </row>
    <row r="6" customFormat="false" ht="15" hidden="false" customHeight="false" outlineLevel="0" collapsed="false">
      <c r="A6" s="4" t="s">
        <v>58</v>
      </c>
      <c r="B6" s="17" t="n">
        <v>4948</v>
      </c>
      <c r="C6" s="10" t="n">
        <v>4984</v>
      </c>
      <c r="D6" s="14" t="n">
        <f aca="false">C6-B6</f>
        <v>36</v>
      </c>
      <c r="E6" s="18" t="n">
        <f aca="false">C6/B6-1</f>
        <v>0.00727566693613579</v>
      </c>
    </row>
    <row r="7" customFormat="false" ht="15" hidden="false" customHeight="false" outlineLevel="0" collapsed="false">
      <c r="A7" s="4" t="s">
        <v>59</v>
      </c>
      <c r="B7" s="17" t="n">
        <v>11096</v>
      </c>
      <c r="C7" s="10" t="n">
        <v>12190</v>
      </c>
      <c r="D7" s="14" t="n">
        <f aca="false">C7-B7</f>
        <v>1094</v>
      </c>
      <c r="E7" s="18" t="n">
        <f aca="false">C7/B7-1</f>
        <v>0.098594087959625</v>
      </c>
    </row>
    <row r="8" customFormat="false" ht="15" hidden="false" customHeight="false" outlineLevel="0" collapsed="false">
      <c r="A8" s="4" t="s">
        <v>60</v>
      </c>
      <c r="B8" s="17" t="n">
        <v>13070</v>
      </c>
      <c r="C8" s="10" t="n">
        <v>12288</v>
      </c>
      <c r="D8" s="14" t="n">
        <f aca="false">C8-B8</f>
        <v>-782</v>
      </c>
      <c r="E8" s="18" t="n">
        <f aca="false">C8/B8-1</f>
        <v>-0.059831675592961</v>
      </c>
    </row>
    <row r="9" customFormat="false" ht="15" hidden="false" customHeight="false" outlineLevel="0" collapsed="false">
      <c r="A9" s="4" t="s">
        <v>198</v>
      </c>
      <c r="B9" s="17" t="n">
        <v>5744</v>
      </c>
      <c r="C9" s="10" t="n">
        <v>6223</v>
      </c>
      <c r="D9" s="14" t="n">
        <f aca="false">C9-B9</f>
        <v>479</v>
      </c>
      <c r="E9" s="18" t="n">
        <f aca="false">C9/B9-1</f>
        <v>0.0833913649025069</v>
      </c>
    </row>
    <row r="10" customFormat="false" ht="15" hidden="false" customHeight="false" outlineLevel="0" collapsed="false">
      <c r="A10" s="4" t="s">
        <v>199</v>
      </c>
      <c r="B10" s="17" t="n">
        <v>3752</v>
      </c>
      <c r="C10" s="10" t="n">
        <v>4845</v>
      </c>
      <c r="D10" s="14" t="n">
        <f aca="false">C10-B10</f>
        <v>1093</v>
      </c>
      <c r="E10" s="18" t="n">
        <f aca="false">C10/B10-1</f>
        <v>0.291311300639659</v>
      </c>
    </row>
    <row r="11" customFormat="false" ht="15" hidden="false" customHeight="false" outlineLevel="0" collapsed="false">
      <c r="A11" s="4" t="s">
        <v>200</v>
      </c>
      <c r="B11" s="17" t="n">
        <v>1127</v>
      </c>
      <c r="C11" s="10" t="n">
        <v>2197</v>
      </c>
      <c r="D11" s="14" t="n">
        <f aca="false">C11-B11</f>
        <v>1070</v>
      </c>
      <c r="E11" s="18" t="n">
        <f aca="false">C11/B11-1</f>
        <v>0.949423247559894</v>
      </c>
    </row>
    <row r="12" customFormat="false" ht="15" hidden="false" customHeight="false" outlineLevel="0" collapsed="false">
      <c r="A12" s="7" t="s">
        <v>56</v>
      </c>
      <c r="B12" s="15" t="n">
        <f aca="false">SUM(B5:B11)</f>
        <v>46689</v>
      </c>
      <c r="C12" s="15" t="n">
        <f aca="false">SUM(C5:C11)</f>
        <v>49915</v>
      </c>
      <c r="D12" s="15" t="n">
        <f aca="false">C12-B12</f>
        <v>3226</v>
      </c>
      <c r="E12" s="19" t="n">
        <f aca="false">C12/B12-1</f>
        <v>0.0690955042943735</v>
      </c>
    </row>
    <row r="14" customFormat="false" ht="15" hidden="false" customHeight="false" outlineLevel="0" collapsed="false">
      <c r="A14" s="4" t="s">
        <v>201</v>
      </c>
      <c r="B14" s="20" t="n">
        <f aca="false">SUM(B9:B11)/B12</f>
        <v>0.227526826447343</v>
      </c>
      <c r="C14" s="20" t="n">
        <f aca="false">SUM(C9:C11)/C12</f>
        <v>0.265751778022639</v>
      </c>
    </row>
    <row r="15" customFormat="false" ht="15" hidden="false" customHeight="false" outlineLevel="0" collapsed="false">
      <c r="A15" s="4" t="s">
        <v>202</v>
      </c>
      <c r="B15" s="20" t="n">
        <f aca="false">SUM(B10:B11)/B12</f>
        <v>0.104499989290839</v>
      </c>
      <c r="C15" s="20" t="n">
        <f aca="false">SUM(C10:C11)/C12</f>
        <v>0.141079835720725</v>
      </c>
    </row>
    <row r="18" customFormat="false" ht="15" hidden="false" customHeight="false" outlineLevel="0" collapsed="false">
      <c r="A18" s="6" t="s">
        <v>203</v>
      </c>
    </row>
    <row r="19" customFormat="false" ht="30" hidden="false" customHeight="true" outlineLevel="0" collapsed="false">
      <c r="A19" s="3" t="s">
        <v>204</v>
      </c>
      <c r="B19" s="3" t="s">
        <v>205</v>
      </c>
      <c r="C19" s="3" t="s">
        <v>206</v>
      </c>
      <c r="D19" s="3" t="s">
        <v>207</v>
      </c>
      <c r="E19" s="3" t="s">
        <v>201</v>
      </c>
    </row>
    <row r="20" customFormat="false" ht="15" hidden="false" customHeight="false" outlineLevel="0" collapsed="false">
      <c r="A20" s="4" t="s">
        <v>208</v>
      </c>
      <c r="B20" s="17" t="n">
        <v>171</v>
      </c>
      <c r="C20" s="10" t="n">
        <v>47274</v>
      </c>
      <c r="D20" s="10" t="n">
        <v>13322</v>
      </c>
      <c r="E20" s="11" t="n">
        <f aca="false">D20/C20</f>
        <v>0.281803951432077</v>
      </c>
    </row>
    <row r="21" customFormat="false" ht="15" hidden="false" customHeight="false" outlineLevel="0" collapsed="false">
      <c r="A21" s="4" t="s">
        <v>209</v>
      </c>
      <c r="B21" s="17" t="n">
        <v>341</v>
      </c>
      <c r="C21" s="10" t="n">
        <v>49916</v>
      </c>
      <c r="D21" s="10" t="n">
        <v>13266</v>
      </c>
      <c r="E21" s="11" t="n">
        <f aca="false">D21/C21</f>
        <v>0.265766487699335</v>
      </c>
    </row>
    <row r="22" customFormat="false" ht="15" hidden="false" customHeight="false" outlineLevel="0" collapsed="false">
      <c r="A22" s="4" t="s">
        <v>210</v>
      </c>
      <c r="B22" s="17" t="n">
        <v>512</v>
      </c>
      <c r="C22" s="10" t="n">
        <v>52558</v>
      </c>
      <c r="D22" s="10" t="n">
        <v>13210</v>
      </c>
      <c r="E22" s="11" t="n">
        <f aca="false">D22/C22</f>
        <v>0.251341375242589</v>
      </c>
    </row>
    <row r="25" customFormat="false" ht="15" hidden="false" customHeight="false" outlineLevel="0" collapsed="false">
      <c r="A25" s="6" t="s">
        <v>211</v>
      </c>
    </row>
    <row r="26" customFormat="false" ht="30" hidden="false" customHeight="true" outlineLevel="0" collapsed="false">
      <c r="A26" s="3" t="s">
        <v>55</v>
      </c>
      <c r="B26" s="3" t="s">
        <v>211</v>
      </c>
      <c r="C26" s="3" t="s">
        <v>212</v>
      </c>
      <c r="D26" s="3" t="s">
        <v>213</v>
      </c>
      <c r="E26" s="3" t="s">
        <v>48</v>
      </c>
    </row>
    <row r="27" customFormat="false" ht="15" hidden="false" customHeight="false" outlineLevel="0" collapsed="false">
      <c r="A27" s="9" t="n">
        <v>2025</v>
      </c>
      <c r="B27" s="17" t="n">
        <v>20283</v>
      </c>
      <c r="C27" s="10" t="n">
        <v>0</v>
      </c>
      <c r="D27" s="17" t="n">
        <v>6294</v>
      </c>
      <c r="E27" s="11" t="n">
        <f aca="false">D27/B27</f>
        <v>0.310309125868954</v>
      </c>
    </row>
    <row r="28" customFormat="false" ht="15" hidden="false" customHeight="false" outlineLevel="0" collapsed="false">
      <c r="A28" s="9" t="n">
        <v>2030</v>
      </c>
      <c r="B28" s="10" t="n">
        <v>21278</v>
      </c>
      <c r="C28" s="12" t="n">
        <f aca="false">B28-$B$27</f>
        <v>995</v>
      </c>
      <c r="D28" s="10" t="n">
        <v>6773</v>
      </c>
      <c r="E28" s="11" t="n">
        <f aca="false">D28/B28</f>
        <v>0.318309991540558</v>
      </c>
    </row>
    <row r="29" customFormat="false" ht="15" hidden="false" customHeight="false" outlineLevel="0" collapsed="false">
      <c r="A29" s="9" t="n">
        <v>2035</v>
      </c>
      <c r="B29" s="10" t="n">
        <v>22299</v>
      </c>
      <c r="C29" s="12" t="n">
        <f aca="false">B29-$B$27</f>
        <v>2016</v>
      </c>
      <c r="D29" s="10" t="n">
        <v>7284</v>
      </c>
      <c r="E29" s="11" t="n">
        <f aca="false">D29/B29</f>
        <v>0.326651419346159</v>
      </c>
    </row>
    <row r="30" customFormat="false" ht="15" hidden="false" customHeight="false" outlineLevel="0" collapsed="false">
      <c r="A30" s="9" t="n">
        <v>2040</v>
      </c>
      <c r="B30" s="10" t="n">
        <v>23217</v>
      </c>
      <c r="C30" s="12" t="n">
        <f aca="false">B30-$B$27</f>
        <v>2934</v>
      </c>
      <c r="D30" s="10" t="n">
        <v>7778</v>
      </c>
      <c r="E30" s="11" t="n">
        <f aca="false">D30/B30</f>
        <v>0.335013136925529</v>
      </c>
    </row>
    <row r="33" customFormat="false" ht="15" hidden="false" customHeight="false" outlineLevel="0" collapsed="false">
      <c r="A33" s="8" t="s">
        <v>214</v>
      </c>
    </row>
    <row r="34" customFormat="false" ht="15" hidden="false" customHeight="false" outlineLevel="0" collapsed="false">
      <c r="A34" s="8" t="s">
        <v>215</v>
      </c>
    </row>
  </sheetData>
  <mergeCells count="2">
    <mergeCell ref="A1:J1"/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16"/>
    <col collapsed="false" customWidth="true" hidden="false" outlineLevel="0" max="4" min="4" style="0" width="46"/>
  </cols>
  <sheetData>
    <row r="1" customFormat="false" ht="25.5" hidden="false" customHeight="true" outlineLevel="0" collapsed="false">
      <c r="A1" s="1" t="s">
        <v>216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217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218</v>
      </c>
      <c r="B4" s="3" t="s">
        <v>219</v>
      </c>
      <c r="C4" s="3" t="s">
        <v>220</v>
      </c>
      <c r="D4" s="3" t="s">
        <v>221</v>
      </c>
    </row>
    <row r="5" customFormat="false" ht="15" hidden="false" customHeight="false" outlineLevel="0" collapsed="false">
      <c r="A5" s="4" t="s">
        <v>222</v>
      </c>
      <c r="B5" s="10" t="n">
        <v>2435</v>
      </c>
      <c r="C5" s="5" t="s">
        <v>223</v>
      </c>
      <c r="D5" s="5" t="s">
        <v>224</v>
      </c>
    </row>
    <row r="6" customFormat="false" ht="15" hidden="false" customHeight="false" outlineLevel="0" collapsed="false">
      <c r="A6" s="4" t="s">
        <v>225</v>
      </c>
      <c r="B6" s="10" t="n">
        <v>499</v>
      </c>
      <c r="C6" s="5" t="s">
        <v>223</v>
      </c>
      <c r="D6" s="5" t="s">
        <v>226</v>
      </c>
    </row>
    <row r="7" customFormat="false" ht="15" hidden="false" customHeight="false" outlineLevel="0" collapsed="false">
      <c r="A7" s="4" t="s">
        <v>227</v>
      </c>
      <c r="B7" s="10" t="n">
        <v>730</v>
      </c>
      <c r="C7" s="5" t="s">
        <v>223</v>
      </c>
      <c r="D7" s="5" t="s">
        <v>228</v>
      </c>
    </row>
    <row r="8" customFormat="false" ht="15" hidden="false" customHeight="false" outlineLevel="0" collapsed="false">
      <c r="A8" s="4" t="s">
        <v>229</v>
      </c>
      <c r="B8" s="10" t="n">
        <v>2850</v>
      </c>
      <c r="C8" s="5" t="s">
        <v>223</v>
      </c>
      <c r="D8" s="5" t="s">
        <v>230</v>
      </c>
    </row>
    <row r="9" customFormat="false" ht="15" hidden="false" customHeight="false" outlineLevel="0" collapsed="false">
      <c r="A9" s="4" t="s">
        <v>231</v>
      </c>
      <c r="B9" s="10" t="n">
        <v>2934</v>
      </c>
      <c r="C9" s="5" t="s">
        <v>232</v>
      </c>
      <c r="D9" s="5" t="s">
        <v>233</v>
      </c>
    </row>
    <row r="10" customFormat="false" ht="15" hidden="false" customHeight="false" outlineLevel="0" collapsed="false">
      <c r="A10" s="4" t="s">
        <v>234</v>
      </c>
      <c r="B10" s="10" t="n">
        <v>30</v>
      </c>
      <c r="C10" s="5" t="s">
        <v>235</v>
      </c>
      <c r="D10" s="5" t="s">
        <v>236</v>
      </c>
    </row>
    <row r="11" customFormat="false" ht="15" hidden="false" customHeight="false" outlineLevel="0" collapsed="false">
      <c r="A11" s="4" t="s">
        <v>237</v>
      </c>
      <c r="B11" s="10" t="n">
        <v>330</v>
      </c>
      <c r="C11" s="5" t="s">
        <v>223</v>
      </c>
      <c r="D11" s="5" t="s">
        <v>238</v>
      </c>
    </row>
    <row r="12" customFormat="false" ht="15" hidden="false" customHeight="false" outlineLevel="0" collapsed="false">
      <c r="A12" s="4" t="s">
        <v>239</v>
      </c>
      <c r="B12" s="10" t="n">
        <v>2800</v>
      </c>
      <c r="C12" s="5" t="s">
        <v>240</v>
      </c>
      <c r="D12" s="5" t="s">
        <v>241</v>
      </c>
    </row>
    <row r="13" customFormat="false" ht="15" hidden="false" customHeight="false" outlineLevel="0" collapsed="false">
      <c r="A13" s="4" t="s">
        <v>242</v>
      </c>
      <c r="B13" s="10" t="n">
        <v>186</v>
      </c>
      <c r="C13" s="5" t="s">
        <v>243</v>
      </c>
      <c r="D13" s="5" t="s">
        <v>244</v>
      </c>
    </row>
    <row r="16" customFormat="false" ht="15" hidden="false" customHeight="false" outlineLevel="0" collapsed="false">
      <c r="A16" s="6" t="s">
        <v>245</v>
      </c>
    </row>
    <row r="17" customFormat="false" ht="30" hidden="false" customHeight="true" outlineLevel="0" collapsed="false">
      <c r="A17" s="3" t="s">
        <v>246</v>
      </c>
      <c r="B17" s="3" t="s">
        <v>247</v>
      </c>
      <c r="C17" s="3" t="s">
        <v>248</v>
      </c>
      <c r="D17" s="3" t="s">
        <v>249</v>
      </c>
    </row>
    <row r="18" customFormat="false" ht="15" hidden="false" customHeight="false" outlineLevel="0" collapsed="false">
      <c r="A18" s="4" t="s">
        <v>250</v>
      </c>
      <c r="B18" s="21" t="n">
        <v>0.3</v>
      </c>
      <c r="C18" s="10" t="n">
        <f aca="false">ROUND(B18*2435,0)</f>
        <v>731</v>
      </c>
      <c r="D18" s="5" t="s">
        <v>251</v>
      </c>
    </row>
    <row r="19" customFormat="false" ht="15" hidden="false" customHeight="false" outlineLevel="0" collapsed="false">
      <c r="A19" s="4" t="s">
        <v>252</v>
      </c>
      <c r="B19" s="21" t="n">
        <v>0.1</v>
      </c>
      <c r="C19" s="10" t="n">
        <f aca="false">ROUND(B19*2435,0)</f>
        <v>244</v>
      </c>
      <c r="D19" s="5" t="s">
        <v>253</v>
      </c>
    </row>
    <row r="20" customFormat="false" ht="15" hidden="false" customHeight="false" outlineLevel="0" collapsed="false">
      <c r="A20" s="4" t="s">
        <v>254</v>
      </c>
      <c r="B20" s="21" t="n">
        <v>0.27</v>
      </c>
      <c r="C20" s="10" t="n">
        <f aca="false">ROUND(B20*2435,0)</f>
        <v>657</v>
      </c>
      <c r="D20" s="5" t="s">
        <v>255</v>
      </c>
    </row>
    <row r="21" customFormat="false" ht="15" hidden="false" customHeight="false" outlineLevel="0" collapsed="false">
      <c r="A21" s="4" t="s">
        <v>256</v>
      </c>
      <c r="B21" s="21" t="n">
        <v>0.33</v>
      </c>
      <c r="C21" s="10" t="n">
        <f aca="false">2435-SUM(C18:C20)</f>
        <v>803</v>
      </c>
      <c r="D21" s="5" t="s">
        <v>257</v>
      </c>
    </row>
    <row r="22" customFormat="false" ht="15" hidden="false" customHeight="false" outlineLevel="0" collapsed="false">
      <c r="A22" s="7" t="s">
        <v>56</v>
      </c>
      <c r="B22" s="22" t="n">
        <f aca="false">SUM(B18:B21)</f>
        <v>1</v>
      </c>
      <c r="C22" s="15" t="n">
        <f aca="false">SUM(C18:C21)</f>
        <v>2435</v>
      </c>
    </row>
    <row r="25" customFormat="false" ht="15" hidden="false" customHeight="false" outlineLevel="0" collapsed="false">
      <c r="A25" s="6" t="s">
        <v>258</v>
      </c>
    </row>
    <row r="26" customFormat="false" ht="30" hidden="false" customHeight="true" outlineLevel="0" collapsed="false">
      <c r="A26" s="3" t="s">
        <v>246</v>
      </c>
      <c r="B26" s="3" t="s">
        <v>259</v>
      </c>
      <c r="C26" s="3" t="s">
        <v>260</v>
      </c>
      <c r="D26" s="3" t="s">
        <v>261</v>
      </c>
      <c r="E26" s="3" t="s">
        <v>262</v>
      </c>
      <c r="F26" s="3" t="s">
        <v>263</v>
      </c>
    </row>
    <row r="27" customFormat="false" ht="15" hidden="false" customHeight="false" outlineLevel="0" collapsed="false">
      <c r="A27" s="4" t="s">
        <v>250</v>
      </c>
      <c r="B27" s="23" t="s">
        <v>264</v>
      </c>
      <c r="C27" s="23" t="s">
        <v>264</v>
      </c>
      <c r="D27" s="23" t="s">
        <v>265</v>
      </c>
      <c r="E27" s="23" t="s">
        <v>264</v>
      </c>
      <c r="F27" s="23" t="s">
        <v>264</v>
      </c>
    </row>
    <row r="28" customFormat="false" ht="15" hidden="false" customHeight="false" outlineLevel="0" collapsed="false">
      <c r="A28" s="4" t="s">
        <v>266</v>
      </c>
      <c r="B28" s="23" t="s">
        <v>265</v>
      </c>
      <c r="C28" s="23" t="s">
        <v>265</v>
      </c>
      <c r="D28" s="23" t="s">
        <v>265</v>
      </c>
      <c r="E28" s="23" t="s">
        <v>265</v>
      </c>
      <c r="F28" s="23" t="s">
        <v>265</v>
      </c>
    </row>
    <row r="29" customFormat="false" ht="15" hidden="false" customHeight="false" outlineLevel="0" collapsed="false">
      <c r="A29" s="4" t="s">
        <v>267</v>
      </c>
      <c r="B29" s="23" t="s">
        <v>264</v>
      </c>
      <c r="C29" s="23" t="s">
        <v>265</v>
      </c>
      <c r="D29" s="23" t="s">
        <v>265</v>
      </c>
      <c r="E29" s="23" t="s">
        <v>265</v>
      </c>
      <c r="F29" s="23"/>
    </row>
    <row r="30" customFormat="false" ht="15" hidden="false" customHeight="false" outlineLevel="0" collapsed="false">
      <c r="A30" s="4" t="s">
        <v>252</v>
      </c>
      <c r="B30" s="23" t="s">
        <v>264</v>
      </c>
      <c r="C30" s="23" t="s">
        <v>264</v>
      </c>
      <c r="D30" s="23" t="s">
        <v>264</v>
      </c>
      <c r="E30" s="23" t="s">
        <v>264</v>
      </c>
      <c r="F30" s="23" t="s">
        <v>265</v>
      </c>
    </row>
    <row r="31" customFormat="false" ht="15" hidden="false" customHeight="false" outlineLevel="0" collapsed="false">
      <c r="A31" s="4" t="s">
        <v>268</v>
      </c>
      <c r="B31" s="23"/>
      <c r="C31" s="23"/>
      <c r="D31" s="23" t="s">
        <v>269</v>
      </c>
      <c r="E31" s="23" t="s">
        <v>265</v>
      </c>
      <c r="F31" s="23" t="s">
        <v>265</v>
      </c>
    </row>
    <row r="34" customFormat="false" ht="15" hidden="false" customHeight="false" outlineLevel="0" collapsed="false">
      <c r="A34" s="8" t="s">
        <v>270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6" min="4" style="0" width="18"/>
  </cols>
  <sheetData>
    <row r="1" customFormat="false" ht="25.5" hidden="false" customHeight="true" outlineLevel="0" collapsed="false">
      <c r="A1" s="1" t="s">
        <v>271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75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55</v>
      </c>
      <c r="B4" s="3" t="s">
        <v>272</v>
      </c>
      <c r="C4" s="3" t="s">
        <v>273</v>
      </c>
      <c r="D4" s="3" t="s">
        <v>274</v>
      </c>
      <c r="E4" s="3" t="s">
        <v>275</v>
      </c>
      <c r="F4" s="3" t="s">
        <v>276</v>
      </c>
    </row>
    <row r="5" customFormat="false" ht="15" hidden="false" customHeight="false" outlineLevel="0" collapsed="false">
      <c r="A5" s="9" t="n">
        <v>1997</v>
      </c>
      <c r="B5" s="10" t="n">
        <v>15152</v>
      </c>
      <c r="C5" s="10" t="n">
        <v>151</v>
      </c>
      <c r="D5" s="10" t="n">
        <v>84</v>
      </c>
      <c r="E5" s="13" t="n">
        <f aca="false">'01 Bevolking leeftijd'!B5/B5</f>
        <v>2.76036166842661</v>
      </c>
      <c r="F5" s="13" t="n">
        <f aca="false">'03 Huishoudens'!B5/B5</f>
        <v>0.995182154171067</v>
      </c>
    </row>
    <row r="6" customFormat="false" ht="15" hidden="false" customHeight="false" outlineLevel="0" collapsed="false">
      <c r="A6" s="9" t="n">
        <v>1998</v>
      </c>
      <c r="B6" s="10" t="n">
        <v>15303</v>
      </c>
      <c r="C6" s="10" t="n">
        <v>391</v>
      </c>
      <c r="D6" s="10" t="n">
        <v>83</v>
      </c>
      <c r="E6" s="13" t="n">
        <f aca="false">'01 Bevolking leeftijd'!B6/B6</f>
        <v>2.74063909037444</v>
      </c>
      <c r="F6" s="13" t="n">
        <f aca="false">'03 Huishoudens'!B6/B6</f>
        <v>1.00463961314775</v>
      </c>
    </row>
    <row r="7" customFormat="false" ht="15" hidden="false" customHeight="false" outlineLevel="0" collapsed="false">
      <c r="A7" s="9" t="n">
        <v>1999</v>
      </c>
      <c r="B7" s="10" t="n">
        <v>15675</v>
      </c>
      <c r="C7" s="10" t="n">
        <v>287</v>
      </c>
      <c r="D7" s="10" t="n">
        <v>84</v>
      </c>
      <c r="E7" s="13" t="n">
        <f aca="false">'01 Bevolking leeftijd'!B7/B7</f>
        <v>2.70507177033493</v>
      </c>
      <c r="F7" s="13" t="n">
        <f aca="false">'03 Huishoudens'!B7/B7</f>
        <v>1.00350877192982</v>
      </c>
    </row>
    <row r="8" customFormat="false" ht="15" hidden="false" customHeight="false" outlineLevel="0" collapsed="false">
      <c r="A8" s="9" t="n">
        <v>2000</v>
      </c>
      <c r="B8" s="10" t="n">
        <v>15976</v>
      </c>
      <c r="C8" s="10" t="n">
        <v>96</v>
      </c>
      <c r="D8" s="10" t="n">
        <v>85</v>
      </c>
      <c r="E8" s="13" t="n">
        <f aca="false">'01 Bevolking leeftijd'!B8/B8</f>
        <v>2.67770405608413</v>
      </c>
      <c r="F8" s="13" t="n">
        <f aca="false">'03 Huishoudens'!B8/B8</f>
        <v>1.0027541311968</v>
      </c>
    </row>
    <row r="9" customFormat="false" ht="15" hidden="false" customHeight="false" outlineLevel="0" collapsed="false">
      <c r="A9" s="9" t="n">
        <v>2001</v>
      </c>
      <c r="B9" s="10" t="n">
        <v>16039</v>
      </c>
      <c r="C9" s="10" t="n">
        <v>209</v>
      </c>
      <c r="D9" s="10" t="n">
        <v>164</v>
      </c>
      <c r="E9" s="13" t="n">
        <f aca="false">'01 Bevolking leeftijd'!B9/B9</f>
        <v>2.67691252571856</v>
      </c>
      <c r="F9" s="13" t="n">
        <f aca="false">'03 Huishoudens'!B9/B9</f>
        <v>1.00673358688198</v>
      </c>
    </row>
    <row r="10" customFormat="false" ht="15" hidden="false" customHeight="false" outlineLevel="0" collapsed="false">
      <c r="A10" s="9" t="n">
        <v>2002</v>
      </c>
      <c r="B10" s="10" t="n">
        <v>16229</v>
      </c>
      <c r="C10" s="10" t="n">
        <v>37</v>
      </c>
      <c r="D10" s="10" t="n">
        <v>164</v>
      </c>
      <c r="E10" s="13" t="n">
        <f aca="false">'01 Bevolking leeftijd'!B10/B10</f>
        <v>2.65808121264403</v>
      </c>
      <c r="F10" s="13" t="n">
        <f aca="false">'03 Huishoudens'!B10/B10</f>
        <v>1.00332737691786</v>
      </c>
    </row>
    <row r="11" customFormat="false" ht="15" hidden="false" customHeight="false" outlineLevel="0" collapsed="false">
      <c r="A11" s="9" t="n">
        <v>2003</v>
      </c>
      <c r="B11" s="10" t="n">
        <v>16257</v>
      </c>
      <c r="C11" s="10" t="n">
        <v>36</v>
      </c>
      <c r="D11" s="10" t="n">
        <v>165</v>
      </c>
      <c r="E11" s="13" t="n">
        <f aca="false">'01 Bevolking leeftijd'!B11/B11</f>
        <v>2.65491788152796</v>
      </c>
      <c r="F11" s="13" t="n">
        <f aca="false">'03 Huishoudens'!B11/B11</f>
        <v>1.00848865104263</v>
      </c>
    </row>
    <row r="12" customFormat="false" ht="15" hidden="false" customHeight="false" outlineLevel="0" collapsed="false">
      <c r="A12" s="9" t="n">
        <v>2004</v>
      </c>
      <c r="B12" s="10" t="n">
        <v>16287</v>
      </c>
      <c r="C12" s="10" t="n">
        <v>169</v>
      </c>
      <c r="D12" s="10" t="n">
        <v>165</v>
      </c>
      <c r="E12" s="13" t="n">
        <f aca="false">'01 Bevolking leeftijd'!B12/B12</f>
        <v>2.64677350033769</v>
      </c>
      <c r="F12" s="13" t="n">
        <f aca="false">'03 Huishoudens'!B12/B12</f>
        <v>1.01105175907165</v>
      </c>
    </row>
    <row r="13" customFormat="false" ht="15" hidden="false" customHeight="false" outlineLevel="0" collapsed="false">
      <c r="A13" s="9" t="n">
        <v>2005</v>
      </c>
      <c r="B13" s="10" t="n">
        <v>16413</v>
      </c>
      <c r="C13" s="10" t="n">
        <v>168</v>
      </c>
      <c r="D13" s="10" t="n">
        <v>251</v>
      </c>
      <c r="E13" s="13" t="n">
        <f aca="false">'01 Bevolking leeftijd'!B13/B13</f>
        <v>2.6229817827332</v>
      </c>
      <c r="F13" s="13" t="n">
        <f aca="false">'03 Huishoudens'!B13/B13</f>
        <v>1.00920002437093</v>
      </c>
    </row>
    <row r="14" customFormat="false" ht="15" hidden="false" customHeight="false" outlineLevel="0" collapsed="false">
      <c r="A14" s="9" t="n">
        <v>2006</v>
      </c>
      <c r="B14" s="10" t="n">
        <v>16538</v>
      </c>
      <c r="C14" s="10" t="n">
        <v>165</v>
      </c>
      <c r="D14" s="10" t="n">
        <v>253</v>
      </c>
      <c r="E14" s="13" t="n">
        <f aca="false">'01 Bevolking leeftijd'!B14/B14</f>
        <v>2.60630064094812</v>
      </c>
      <c r="F14" s="13" t="n">
        <f aca="false">'03 Huishoudens'!B14/B14</f>
        <v>1.0112468254928</v>
      </c>
    </row>
    <row r="15" customFormat="false" ht="15" hidden="false" customHeight="false" outlineLevel="0" collapsed="false">
      <c r="A15" s="9" t="n">
        <v>2007</v>
      </c>
      <c r="B15" s="10" t="n">
        <v>16657</v>
      </c>
      <c r="C15" s="10" t="n">
        <v>288</v>
      </c>
      <c r="D15" s="10" t="n">
        <v>275</v>
      </c>
      <c r="E15" s="13" t="n">
        <f aca="false">'01 Bevolking leeftijd'!B15/B15</f>
        <v>2.57447319445278</v>
      </c>
      <c r="F15" s="13" t="n">
        <f aca="false">'03 Huishoudens'!B15/B15</f>
        <v>1.01062616317464</v>
      </c>
    </row>
    <row r="16" customFormat="false" ht="15" hidden="false" customHeight="false" outlineLevel="0" collapsed="false">
      <c r="A16" s="9" t="n">
        <v>2008</v>
      </c>
      <c r="B16" s="10" t="n">
        <v>16925</v>
      </c>
      <c r="C16" s="10" t="n">
        <v>64</v>
      </c>
      <c r="D16" s="10" t="n">
        <v>285</v>
      </c>
      <c r="E16" s="13" t="n">
        <f aca="false">'01 Bevolking leeftijd'!B16/B16</f>
        <v>2.53719350073855</v>
      </c>
      <c r="F16" s="13" t="n">
        <f aca="false">'03 Huishoudens'!B16/B16</f>
        <v>1.00419497784343</v>
      </c>
    </row>
    <row r="17" customFormat="false" ht="15" hidden="false" customHeight="false" outlineLevel="0" collapsed="false">
      <c r="A17" s="9" t="n">
        <v>2009</v>
      </c>
      <c r="B17" s="10" t="n">
        <v>16981</v>
      </c>
      <c r="C17" s="10" t="n">
        <v>26</v>
      </c>
      <c r="D17" s="10" t="n">
        <v>297</v>
      </c>
      <c r="E17" s="13" t="n">
        <f aca="false">'01 Bevolking leeftijd'!B17/B17</f>
        <v>2.53577527825216</v>
      </c>
      <c r="F17" s="13" t="n">
        <f aca="false">'03 Huishoudens'!B17/B17</f>
        <v>1.01607679170838</v>
      </c>
    </row>
    <row r="18" customFormat="false" ht="15" hidden="false" customHeight="false" outlineLevel="0" collapsed="false">
      <c r="A18" s="9" t="n">
        <v>2010</v>
      </c>
      <c r="B18" s="10" t="n">
        <v>16985</v>
      </c>
      <c r="C18" s="10" t="n">
        <v>38</v>
      </c>
      <c r="D18" s="10" t="n">
        <v>304</v>
      </c>
      <c r="E18" s="13" t="n">
        <f aca="false">'01 Bevolking leeftijd'!B18/B18</f>
        <v>2.53135119222844</v>
      </c>
      <c r="F18" s="13" t="n">
        <f aca="false">'03 Huishoudens'!B18/B18</f>
        <v>1.01889902855461</v>
      </c>
    </row>
    <row r="19" customFormat="false" ht="15" hidden="false" customHeight="false" outlineLevel="0" collapsed="false">
      <c r="A19" s="9" t="n">
        <v>2011</v>
      </c>
      <c r="B19" s="10" t="n">
        <v>16971</v>
      </c>
      <c r="C19" s="10" t="n">
        <v>176</v>
      </c>
      <c r="D19" s="10" t="n">
        <v>291</v>
      </c>
      <c r="E19" s="13" t="n">
        <f aca="false">'01 Bevolking leeftijd'!B19/B19</f>
        <v>2.5407459784338</v>
      </c>
      <c r="F19" s="13" t="n">
        <f aca="false">'03 Huishoudens'!B19/B19</f>
        <v>1.03105297271817</v>
      </c>
    </row>
    <row r="20" customFormat="false" ht="15" hidden="false" customHeight="false" outlineLevel="0" collapsed="false">
      <c r="A20" s="9" t="n">
        <v>2012</v>
      </c>
      <c r="B20" s="10" t="n">
        <v>17748</v>
      </c>
      <c r="C20" s="10" t="n">
        <v>132</v>
      </c>
      <c r="D20" s="10" t="n">
        <v>283</v>
      </c>
      <c r="E20" s="13" t="n">
        <f aca="false">'01 Bevolking leeftijd'!B20/B20</f>
        <v>2.42911877394636</v>
      </c>
      <c r="F20" s="13" t="n">
        <f aca="false">'03 Huishoudens'!B20/B20</f>
        <v>0.992224475997296</v>
      </c>
    </row>
    <row r="21" customFormat="false" ht="15" hidden="false" customHeight="false" outlineLevel="0" collapsed="false">
      <c r="A21" s="9" t="n">
        <v>2013</v>
      </c>
      <c r="B21" s="10" t="n">
        <v>17874</v>
      </c>
      <c r="C21" s="10" t="n">
        <v>42</v>
      </c>
      <c r="D21" s="10" t="n">
        <v>278</v>
      </c>
      <c r="E21" s="13" t="n">
        <f aca="false">'01 Bevolking leeftijd'!B21/B21</f>
        <v>2.41938010518071</v>
      </c>
      <c r="F21" s="13" t="n">
        <f aca="false">'03 Huishoudens'!B21/B21</f>
        <v>0.995244489202193</v>
      </c>
    </row>
    <row r="22" customFormat="false" ht="15" hidden="false" customHeight="false" outlineLevel="0" collapsed="false">
      <c r="A22" s="9" t="n">
        <v>2014</v>
      </c>
      <c r="B22" s="10" t="n">
        <v>18050</v>
      </c>
      <c r="C22" s="10" t="n">
        <v>110</v>
      </c>
      <c r="D22" s="10" t="n">
        <v>267</v>
      </c>
      <c r="E22" s="13" t="n">
        <f aca="false">'01 Bevolking leeftijd'!B22/B22</f>
        <v>2.39141274238227</v>
      </c>
      <c r="F22" s="13" t="n">
        <f aca="false">'03 Huishoudens'!B22/B22</f>
        <v>0.989418282548476</v>
      </c>
    </row>
    <row r="23" customFormat="false" ht="15" hidden="false" customHeight="false" outlineLevel="0" collapsed="false">
      <c r="A23" s="9" t="n">
        <v>2015</v>
      </c>
      <c r="B23" s="10" t="n">
        <v>18199</v>
      </c>
      <c r="C23" s="10" t="n">
        <v>72</v>
      </c>
      <c r="D23" s="10" t="n">
        <v>255</v>
      </c>
      <c r="E23" s="13" t="n">
        <f aca="false">'01 Bevolking leeftijd'!B23/B23</f>
        <v>2.37002033078741</v>
      </c>
      <c r="F23" s="13" t="n">
        <f aca="false">'03 Huishoudens'!B23/B23</f>
        <v>0.988790592889719</v>
      </c>
    </row>
    <row r="24" customFormat="false" ht="15" hidden="false" customHeight="false" outlineLevel="0" collapsed="false">
      <c r="A24" s="9" t="n">
        <v>2016</v>
      </c>
      <c r="B24" s="10" t="n">
        <v>18281</v>
      </c>
      <c r="C24" s="10" t="n">
        <v>80</v>
      </c>
      <c r="D24" s="10" t="n">
        <v>253</v>
      </c>
      <c r="E24" s="13" t="n">
        <f aca="false">'01 Bevolking leeftijd'!B24/B24</f>
        <v>2.36715715770472</v>
      </c>
      <c r="F24" s="13" t="n">
        <f aca="false">'03 Huishoudens'!B24/B24</f>
        <v>0.990810130736831</v>
      </c>
    </row>
    <row r="25" customFormat="false" ht="15" hidden="false" customHeight="false" outlineLevel="0" collapsed="false">
      <c r="A25" s="9" t="n">
        <v>2017</v>
      </c>
      <c r="B25" s="10" t="n">
        <v>18352</v>
      </c>
      <c r="C25" s="10" t="n">
        <v>179</v>
      </c>
      <c r="D25" s="10" t="n">
        <v>258</v>
      </c>
      <c r="E25" s="13" t="n">
        <f aca="false">'01 Bevolking leeftijd'!B25/B25</f>
        <v>2.37118570183086</v>
      </c>
      <c r="F25" s="13" t="n">
        <f aca="false">'03 Huishoudens'!B25/B25</f>
        <v>0.997003051438535</v>
      </c>
    </row>
    <row r="26" customFormat="false" ht="15" hidden="false" customHeight="false" outlineLevel="0" collapsed="false">
      <c r="A26" s="9" t="n">
        <v>2018</v>
      </c>
      <c r="B26" s="10" t="n">
        <v>18523</v>
      </c>
      <c r="C26" s="10" t="n">
        <v>224</v>
      </c>
      <c r="D26" s="10" t="n">
        <v>265</v>
      </c>
      <c r="E26" s="13" t="n">
        <f aca="false">'01 Bevolking leeftijd'!B26/B26</f>
        <v>2.36047076607461</v>
      </c>
      <c r="F26" s="13" t="n">
        <f aca="false">'03 Huishoudens'!B26/B26</f>
        <v>0.994115424067376</v>
      </c>
    </row>
    <row r="27" customFormat="false" ht="15" hidden="false" customHeight="false" outlineLevel="0" collapsed="false">
      <c r="A27" s="9" t="n">
        <v>2019</v>
      </c>
      <c r="B27" s="10" t="n">
        <v>18759</v>
      </c>
      <c r="C27" s="10" t="n">
        <v>433</v>
      </c>
      <c r="D27" s="10" t="n">
        <v>278</v>
      </c>
      <c r="E27" s="13" t="n">
        <f aca="false">'01 Bevolking leeftijd'!B27/B27</f>
        <v>2.35273735273735</v>
      </c>
      <c r="F27" s="13" t="n">
        <f aca="false">'03 Huishoudens'!B27/B27</f>
        <v>0.99696145849992</v>
      </c>
    </row>
    <row r="28" customFormat="false" ht="15" hidden="false" customHeight="false" outlineLevel="0" collapsed="false">
      <c r="A28" s="9" t="n">
        <v>2020</v>
      </c>
      <c r="B28" s="10" t="n">
        <v>19193</v>
      </c>
      <c r="C28" s="10" t="n">
        <v>174</v>
      </c>
      <c r="D28" s="10" t="n">
        <v>293</v>
      </c>
      <c r="E28" s="13" t="n">
        <f aca="false">'01 Bevolking leeftijd'!B28/B28</f>
        <v>2.32855728651071</v>
      </c>
      <c r="F28" s="13" t="n">
        <f aca="false">'03 Huishoudens'!B28/B28</f>
        <v>0.994893971760538</v>
      </c>
    </row>
    <row r="29" customFormat="false" ht="15" hidden="false" customHeight="false" outlineLevel="0" collapsed="false">
      <c r="A29" s="9" t="n">
        <v>2021</v>
      </c>
      <c r="B29" s="10" t="n">
        <v>19357</v>
      </c>
      <c r="C29" s="10" t="n">
        <v>221</v>
      </c>
      <c r="D29" s="10" t="n">
        <v>311</v>
      </c>
      <c r="E29" s="13" t="n">
        <f aca="false">'01 Bevolking leeftijd'!B29/B29</f>
        <v>2.32499870847755</v>
      </c>
      <c r="F29" s="13" t="n">
        <f aca="false">'03 Huishoudens'!B29/B29</f>
        <v>0.998553494859741</v>
      </c>
    </row>
    <row r="30" customFormat="false" ht="15" hidden="false" customHeight="false" outlineLevel="0" collapsed="false">
      <c r="A30" s="9" t="n">
        <v>2022</v>
      </c>
      <c r="B30" s="10" t="n">
        <v>19589</v>
      </c>
      <c r="C30" s="10" t="n">
        <v>141</v>
      </c>
      <c r="D30" s="10" t="n">
        <v>344</v>
      </c>
      <c r="E30" s="13" t="n">
        <f aca="false">'01 Bevolking leeftijd'!B30/B30</f>
        <v>2.32564194190617</v>
      </c>
      <c r="F30" s="13" t="n">
        <f aca="false">'03 Huishoudens'!B30/B30</f>
        <v>1.00484966052376</v>
      </c>
    </row>
    <row r="31" customFormat="false" ht="15" hidden="false" customHeight="false" outlineLevel="0" collapsed="false">
      <c r="A31" s="9" t="n">
        <v>2023</v>
      </c>
      <c r="B31" s="10" t="n">
        <v>19761</v>
      </c>
      <c r="C31" s="10" t="n">
        <v>198</v>
      </c>
      <c r="D31" s="10" t="n">
        <v>406</v>
      </c>
      <c r="E31" s="13" t="n">
        <f aca="false">'01 Bevolking leeftijd'!B31/B31</f>
        <v>2.31921461464501</v>
      </c>
      <c r="F31" s="13" t="n">
        <f aca="false">'03 Huishoudens'!B31/B31</f>
        <v>1.00323870249481</v>
      </c>
    </row>
    <row r="32" customFormat="false" ht="15" hidden="false" customHeight="false" outlineLevel="0" collapsed="false">
      <c r="A32" s="9" t="n">
        <v>2024</v>
      </c>
      <c r="B32" s="10" t="n">
        <v>19919</v>
      </c>
      <c r="C32" s="10" t="n">
        <v>133</v>
      </c>
      <c r="D32" s="10" t="n">
        <v>415</v>
      </c>
      <c r="E32" s="13" t="n">
        <f aca="false">'01 Bevolking leeftijd'!B32/B32</f>
        <v>2.31065816557056</v>
      </c>
      <c r="F32" s="13" t="n">
        <f aca="false">'03 Huishoudens'!B32/B32</f>
        <v>1.00763090516592</v>
      </c>
    </row>
    <row r="33" customFormat="false" ht="15" hidden="false" customHeight="false" outlineLevel="0" collapsed="false">
      <c r="A33" s="9" t="n">
        <v>2025</v>
      </c>
      <c r="B33" s="10" t="n">
        <v>20055</v>
      </c>
      <c r="D33" s="10" t="n">
        <v>442</v>
      </c>
      <c r="E33" s="13" t="n">
        <f aca="false">'01 Bevolking leeftijd'!B33/B33</f>
        <v>2.31189229618549</v>
      </c>
      <c r="F33" s="13" t="n">
        <f aca="false">'03 Huishoudens'!B33/B33</f>
        <v>1.01136873597607</v>
      </c>
    </row>
    <row r="35" customFormat="false" ht="15" hidden="false" customHeight="false" outlineLevel="0" collapsed="false">
      <c r="A35" s="8" t="s">
        <v>277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2026-08-17T08:36:03Z</dcterms:created>
  <dc:creator>openpyxl</dc:creator>
  <dc:description/>
  <dc:language>en-US</dc:language>
  <cp:lastModifiedBy/>
  <dcterms:modified xsi:type="dcterms:W3CDTF">2026-08-17T10:36:13Z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